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.1 - Technologická část..." sheetId="2" r:id="rId2"/>
    <sheet name="01.2 - Stavební část - URS" sheetId="3" r:id="rId3"/>
    <sheet name="01.3 - Demontáže" sheetId="4" r:id="rId4"/>
    <sheet name="01.4 - Dodávky SSZT - NEO..." sheetId="5" r:id="rId5"/>
    <sheet name="02 - Počítače náprav" sheetId="6" r:id="rId6"/>
    <sheet name="03.1 - Technologická část" sheetId="7" r:id="rId7"/>
    <sheet name="03.2 - Stavební část" sheetId="8" r:id="rId8"/>
    <sheet name="04 - Stavební úpravy na p..." sheetId="9" r:id="rId9"/>
    <sheet name="01 - Technologická část" sheetId="10" r:id="rId10"/>
    <sheet name="02 - Stavební část" sheetId="11" r:id="rId11"/>
    <sheet name="VON - Vedlejší a ostatní ..." sheetId="12" r:id="rId12"/>
    <sheet name="Pokyny pro vyplnění" sheetId="13" r:id="rId13"/>
  </sheets>
  <definedNames>
    <definedName name="_xlnm.Print_Area" localSheetId="0">'Rekapitulace stavby'!$D$4:$AO$36,'Rekapitulace stavby'!$C$42:$AQ$71</definedName>
    <definedName name="_xlnm.Print_Titles" localSheetId="0">'Rekapitulace stavby'!$52:$52</definedName>
    <definedName name="_xlnm._FilterDatabase" localSheetId="1" hidden="1">'01.1 - Technologická část...'!$C$93:$K$242</definedName>
    <definedName name="_xlnm.Print_Area" localSheetId="1">'01.1 - Technologická část...'!$C$4:$J$43,'01.1 - Technologická část...'!$C$49:$J$71,'01.1 - Technologická část...'!$C$77:$K$242</definedName>
    <definedName name="_xlnm.Print_Titles" localSheetId="1">'01.1 - Technologická část...'!$93:$93</definedName>
    <definedName name="_xlnm._FilterDatabase" localSheetId="2" hidden="1">'01.2 - Stavební část - URS'!$C$101:$K$151</definedName>
    <definedName name="_xlnm.Print_Area" localSheetId="2">'01.2 - Stavební část - URS'!$C$4:$J$43,'01.2 - Stavební část - URS'!$C$49:$J$79,'01.2 - Stavební část - URS'!$C$85:$K$151</definedName>
    <definedName name="_xlnm.Print_Titles" localSheetId="2">'01.2 - Stavební část - URS'!$101:$101</definedName>
    <definedName name="_xlnm._FilterDatabase" localSheetId="3" hidden="1">'01.3 - Demontáže'!$C$91:$K$102</definedName>
    <definedName name="_xlnm.Print_Area" localSheetId="3">'01.3 - Demontáže'!$C$4:$J$43,'01.3 - Demontáže'!$C$49:$J$69,'01.3 - Demontáže'!$C$75:$K$102</definedName>
    <definedName name="_xlnm.Print_Titles" localSheetId="3">'01.3 - Demontáže'!$91:$91</definedName>
    <definedName name="_xlnm._FilterDatabase" localSheetId="4" hidden="1">'01.4 - Dodávky SSZT - NEO...'!$C$90:$K$109</definedName>
    <definedName name="_xlnm.Print_Area" localSheetId="4">'01.4 - Dodávky SSZT - NEO...'!$C$4:$J$43,'01.4 - Dodávky SSZT - NEO...'!$C$49:$J$68,'01.4 - Dodávky SSZT - NEO...'!$C$74:$K$109</definedName>
    <definedName name="_xlnm.Print_Titles" localSheetId="4">'01.4 - Dodávky SSZT - NEO...'!$90:$90</definedName>
    <definedName name="_xlnm._FilterDatabase" localSheetId="5" hidden="1">'02 - Počítače náprav'!$C$85:$K$119</definedName>
    <definedName name="_xlnm.Print_Area" localSheetId="5">'02 - Počítače náprav'!$C$4:$J$41,'02 - Počítače náprav'!$C$47:$J$65,'02 - Počítače náprav'!$C$71:$K$119</definedName>
    <definedName name="_xlnm.Print_Titles" localSheetId="5">'02 - Počítače náprav'!$85:$85</definedName>
    <definedName name="_xlnm._FilterDatabase" localSheetId="6" hidden="1">'03.1 - Technologická část'!$C$91:$K$132</definedName>
    <definedName name="_xlnm.Print_Area" localSheetId="6">'03.1 - Technologická část'!$C$4:$J$43,'03.1 - Technologická část'!$C$49:$J$69,'03.1 - Technologická část'!$C$75:$K$132</definedName>
    <definedName name="_xlnm.Print_Titles" localSheetId="6">'03.1 - Technologická část'!$91:$91</definedName>
    <definedName name="_xlnm._FilterDatabase" localSheetId="7" hidden="1">'03.2 - Stavební část'!$C$97:$K$170</definedName>
    <definedName name="_xlnm.Print_Area" localSheetId="7">'03.2 - Stavební část'!$C$4:$J$43,'03.2 - Stavební část'!$C$49:$J$75,'03.2 - Stavební část'!$C$81:$K$170</definedName>
    <definedName name="_xlnm.Print_Titles" localSheetId="7">'03.2 - Stavební část'!$97:$97</definedName>
    <definedName name="_xlnm._FilterDatabase" localSheetId="8" hidden="1">'04 - Stavební úpravy na p...'!$C$95:$K$292</definedName>
    <definedName name="_xlnm.Print_Area" localSheetId="8">'04 - Stavební úpravy na p...'!$C$4:$J$41,'04 - Stavební úpravy na p...'!$C$47:$J$75,'04 - Stavební úpravy na p...'!$C$81:$K$292</definedName>
    <definedName name="_xlnm.Print_Titles" localSheetId="8">'04 - Stavební úpravy na p...'!$95:$95</definedName>
    <definedName name="_xlnm._FilterDatabase" localSheetId="9" hidden="1">'01 - Technologická část'!$C$85:$K$146</definedName>
    <definedName name="_xlnm.Print_Area" localSheetId="9">'01 - Technologická část'!$C$4:$J$41,'01 - Technologická část'!$C$47:$J$65,'01 - Technologická část'!$C$71:$K$146</definedName>
    <definedName name="_xlnm.Print_Titles" localSheetId="9">'01 - Technologická část'!$85:$85</definedName>
    <definedName name="_xlnm._FilterDatabase" localSheetId="10" hidden="1">'02 - Stavební část'!$C$88:$K$111</definedName>
    <definedName name="_xlnm.Print_Area" localSheetId="10">'02 - Stavební část'!$C$4:$J$41,'02 - Stavební část'!$C$47:$J$68,'02 - Stavební část'!$C$74:$K$111</definedName>
    <definedName name="_xlnm.Print_Titles" localSheetId="10">'02 - Stavební část'!$88:$88</definedName>
    <definedName name="_xlnm._FilterDatabase" localSheetId="11" hidden="1">'VON - Vedlejší a ostatní ...'!$C$83:$K$101</definedName>
    <definedName name="_xlnm.Print_Area" localSheetId="11">'VON - Vedlejší a ostatní ...'!$C$4:$J$39,'VON - Vedlejší a ostatní ...'!$C$45:$J$65,'VON - Vedlejší a ostatní ...'!$C$71:$K$101</definedName>
    <definedName name="_xlnm.Print_Titles" localSheetId="11">'VON - Vedlejší a ostatní ...'!$83:$83</definedName>
    <definedName name="_xlnm.Print_Area" localSheetId="1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2" l="1" r="J37"/>
  <c r="J36"/>
  <c i="1" r="AY70"/>
  <c i="12" r="J35"/>
  <c i="1" r="AX70"/>
  <c i="12" r="BI101"/>
  <c r="BH101"/>
  <c r="BG101"/>
  <c r="BF101"/>
  <c r="T101"/>
  <c r="T100"/>
  <c r="R101"/>
  <c r="R100"/>
  <c r="P101"/>
  <c r="P100"/>
  <c r="BI99"/>
  <c r="BH99"/>
  <c r="BG99"/>
  <c r="BF99"/>
  <c r="T99"/>
  <c r="T98"/>
  <c r="R99"/>
  <c r="R98"/>
  <c r="P99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6"/>
  <c r="BH86"/>
  <c r="BG86"/>
  <c r="BF86"/>
  <c r="T86"/>
  <c r="T85"/>
  <c r="R86"/>
  <c r="R85"/>
  <c r="P86"/>
  <c r="P85"/>
  <c r="F78"/>
  <c r="E76"/>
  <c r="F52"/>
  <c r="E50"/>
  <c r="J24"/>
  <c r="E24"/>
  <c r="J81"/>
  <c r="J23"/>
  <c r="J21"/>
  <c r="E21"/>
  <c r="J80"/>
  <c r="J20"/>
  <c r="J18"/>
  <c r="E18"/>
  <c r="F81"/>
  <c r="J17"/>
  <c r="J15"/>
  <c r="E15"/>
  <c r="F54"/>
  <c r="J14"/>
  <c r="J12"/>
  <c r="J78"/>
  <c r="E7"/>
  <c r="E74"/>
  <c i="11" r="J39"/>
  <c r="J38"/>
  <c i="1" r="AY69"/>
  <c i="11" r="J37"/>
  <c i="1" r="AX69"/>
  <c i="11"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F83"/>
  <c r="E81"/>
  <c r="F56"/>
  <c r="E54"/>
  <c r="J26"/>
  <c r="E26"/>
  <c r="J59"/>
  <c r="J25"/>
  <c r="J23"/>
  <c r="E23"/>
  <c r="J58"/>
  <c r="J22"/>
  <c r="J20"/>
  <c r="E20"/>
  <c r="F86"/>
  <c r="J19"/>
  <c r="J17"/>
  <c r="E17"/>
  <c r="F85"/>
  <c r="J16"/>
  <c r="J14"/>
  <c r="J56"/>
  <c r="E7"/>
  <c r="E50"/>
  <c i="10" r="J39"/>
  <c r="J38"/>
  <c i="1" r="AY68"/>
  <c i="10" r="J37"/>
  <c i="1" r="AX68"/>
  <c i="10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83"/>
  <c r="J25"/>
  <c r="J23"/>
  <c r="E23"/>
  <c r="J58"/>
  <c r="J22"/>
  <c r="J20"/>
  <c r="E20"/>
  <c r="F83"/>
  <c r="J19"/>
  <c r="J17"/>
  <c r="E17"/>
  <c r="F82"/>
  <c r="J16"/>
  <c r="J14"/>
  <c r="J80"/>
  <c r="E7"/>
  <c r="E50"/>
  <c i="9" r="J39"/>
  <c r="J38"/>
  <c i="1" r="AY66"/>
  <c i="9" r="J37"/>
  <c i="1" r="AX66"/>
  <c i="9"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3"/>
  <c r="BH283"/>
  <c r="BG283"/>
  <c r="BF283"/>
  <c r="T283"/>
  <c r="T282"/>
  <c r="R283"/>
  <c r="R282"/>
  <c r="P283"/>
  <c r="P282"/>
  <c r="BI279"/>
  <c r="BH279"/>
  <c r="BG279"/>
  <c r="BF279"/>
  <c r="T279"/>
  <c r="R279"/>
  <c r="P279"/>
  <c r="BI274"/>
  <c r="BH274"/>
  <c r="BG274"/>
  <c r="BF274"/>
  <c r="T274"/>
  <c r="R274"/>
  <c r="P274"/>
  <c r="BI272"/>
  <c r="BH272"/>
  <c r="BG272"/>
  <c r="BF272"/>
  <c r="T272"/>
  <c r="R272"/>
  <c r="P272"/>
  <c r="BI266"/>
  <c r="BH266"/>
  <c r="BG266"/>
  <c r="BF266"/>
  <c r="T266"/>
  <c r="R266"/>
  <c r="P266"/>
  <c r="BI265"/>
  <c r="BH265"/>
  <c r="BG265"/>
  <c r="BF265"/>
  <c r="T265"/>
  <c r="R265"/>
  <c r="P265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29"/>
  <c r="BH229"/>
  <c r="BG229"/>
  <c r="BF229"/>
  <c r="T229"/>
  <c r="R229"/>
  <c r="P229"/>
  <c r="BI225"/>
  <c r="BH225"/>
  <c r="BG225"/>
  <c r="BF225"/>
  <c r="T225"/>
  <c r="R225"/>
  <c r="P225"/>
  <c r="BI224"/>
  <c r="BH224"/>
  <c r="BG224"/>
  <c r="BF224"/>
  <c r="T224"/>
  <c r="R224"/>
  <c r="P224"/>
  <c r="BI219"/>
  <c r="BH219"/>
  <c r="BG219"/>
  <c r="BF219"/>
  <c r="T219"/>
  <c r="R219"/>
  <c r="P219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F90"/>
  <c r="E88"/>
  <c r="F56"/>
  <c r="E54"/>
  <c r="J26"/>
  <c r="E26"/>
  <c r="J93"/>
  <c r="J25"/>
  <c r="J23"/>
  <c r="E23"/>
  <c r="J92"/>
  <c r="J22"/>
  <c r="J20"/>
  <c r="E20"/>
  <c r="F59"/>
  <c r="J19"/>
  <c r="J17"/>
  <c r="E17"/>
  <c r="F92"/>
  <c r="J16"/>
  <c r="J14"/>
  <c r="J90"/>
  <c r="E7"/>
  <c r="E84"/>
  <c i="8" r="J41"/>
  <c r="J40"/>
  <c i="1" r="AY65"/>
  <c i="8" r="J39"/>
  <c i="1" r="AX65"/>
  <c i="8"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J95"/>
  <c r="J94"/>
  <c r="F94"/>
  <c r="F92"/>
  <c r="E90"/>
  <c r="J63"/>
  <c r="J62"/>
  <c r="F62"/>
  <c r="F60"/>
  <c r="E58"/>
  <c r="J22"/>
  <c r="E22"/>
  <c r="F63"/>
  <c r="J21"/>
  <c r="J16"/>
  <c r="J60"/>
  <c r="E7"/>
  <c r="E84"/>
  <c i="7" r="J41"/>
  <c r="J40"/>
  <c i="1" r="AY64"/>
  <c i="7" r="J39"/>
  <c i="1" r="AX64"/>
  <c i="7"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9"/>
  <c r="J88"/>
  <c r="F88"/>
  <c r="F86"/>
  <c r="E84"/>
  <c r="J63"/>
  <c r="J62"/>
  <c r="F62"/>
  <c r="F60"/>
  <c r="E58"/>
  <c r="J22"/>
  <c r="E22"/>
  <c r="F63"/>
  <c r="J21"/>
  <c r="J16"/>
  <c r="J60"/>
  <c r="E7"/>
  <c r="E52"/>
  <c i="6" r="J39"/>
  <c r="J38"/>
  <c i="1" r="AY62"/>
  <c i="6" r="J37"/>
  <c i="1" r="AX62"/>
  <c i="6"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F80"/>
  <c r="E78"/>
  <c r="F56"/>
  <c r="E54"/>
  <c r="J26"/>
  <c r="E26"/>
  <c r="J83"/>
  <c r="J25"/>
  <c r="J23"/>
  <c r="E23"/>
  <c r="J58"/>
  <c r="J22"/>
  <c r="J20"/>
  <c r="E20"/>
  <c r="F83"/>
  <c r="J19"/>
  <c r="J17"/>
  <c r="E17"/>
  <c r="F82"/>
  <c r="J16"/>
  <c r="J14"/>
  <c r="J80"/>
  <c r="E7"/>
  <c r="E50"/>
  <c i="5" r="J41"/>
  <c r="J40"/>
  <c i="1" r="AY61"/>
  <c i="5" r="J39"/>
  <c i="1" r="AX61"/>
  <c i="5"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8"/>
  <c r="J87"/>
  <c r="F87"/>
  <c r="F85"/>
  <c r="E83"/>
  <c r="J63"/>
  <c r="J62"/>
  <c r="F62"/>
  <c r="F60"/>
  <c r="E58"/>
  <c r="J22"/>
  <c r="E22"/>
  <c r="F63"/>
  <c r="J21"/>
  <c r="J16"/>
  <c r="J60"/>
  <c r="E7"/>
  <c r="E52"/>
  <c i="4" r="J41"/>
  <c r="J40"/>
  <c i="1" r="AY60"/>
  <c i="4" r="J39"/>
  <c i="1" r="AX60"/>
  <c i="4"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9"/>
  <c r="J88"/>
  <c r="F88"/>
  <c r="F86"/>
  <c r="E84"/>
  <c r="J63"/>
  <c r="J62"/>
  <c r="F62"/>
  <c r="F60"/>
  <c r="E58"/>
  <c r="J22"/>
  <c r="E22"/>
  <c r="F63"/>
  <c r="J21"/>
  <c r="J16"/>
  <c r="J60"/>
  <c r="E7"/>
  <c r="E52"/>
  <c i="3" r="J41"/>
  <c r="J40"/>
  <c i="1" r="AY59"/>
  <c i="3" r="J39"/>
  <c i="1" r="AX59"/>
  <c i="3" r="BI145"/>
  <c r="BH145"/>
  <c r="BG145"/>
  <c r="BF145"/>
  <c r="T145"/>
  <c r="T144"/>
  <c r="R145"/>
  <c r="R144"/>
  <c r="P145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3"/>
  <c r="BH123"/>
  <c r="BG123"/>
  <c r="BF123"/>
  <c r="T123"/>
  <c r="R123"/>
  <c r="P123"/>
  <c r="BI121"/>
  <c r="BH121"/>
  <c r="BG121"/>
  <c r="BF121"/>
  <c r="T121"/>
  <c r="R121"/>
  <c r="P121"/>
  <c r="BI115"/>
  <c r="BH115"/>
  <c r="BG115"/>
  <c r="BF115"/>
  <c r="T115"/>
  <c r="R115"/>
  <c r="P115"/>
  <c r="BI111"/>
  <c r="BH111"/>
  <c r="BG111"/>
  <c r="BF111"/>
  <c r="T111"/>
  <c r="T110"/>
  <c r="R111"/>
  <c r="R110"/>
  <c r="P111"/>
  <c r="P110"/>
  <c r="BI108"/>
  <c r="BH108"/>
  <c r="BG108"/>
  <c r="BF108"/>
  <c r="T108"/>
  <c r="T107"/>
  <c r="R108"/>
  <c r="R107"/>
  <c r="P108"/>
  <c r="P107"/>
  <c r="BI105"/>
  <c r="BH105"/>
  <c r="BG105"/>
  <c r="BF105"/>
  <c r="T105"/>
  <c r="T104"/>
  <c r="R105"/>
  <c r="R104"/>
  <c r="P105"/>
  <c r="P104"/>
  <c r="J99"/>
  <c r="J98"/>
  <c r="F98"/>
  <c r="F96"/>
  <c r="E94"/>
  <c r="J63"/>
  <c r="J62"/>
  <c r="F62"/>
  <c r="F60"/>
  <c r="E58"/>
  <c r="J22"/>
  <c r="E22"/>
  <c r="F99"/>
  <c r="J21"/>
  <c r="J16"/>
  <c r="J60"/>
  <c r="E7"/>
  <c r="E88"/>
  <c i="2" r="J41"/>
  <c r="J40"/>
  <c i="1" r="AY58"/>
  <c i="2" r="J39"/>
  <c i="1" r="AX58"/>
  <c i="2"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J91"/>
  <c r="J90"/>
  <c r="F90"/>
  <c r="F88"/>
  <c r="E86"/>
  <c r="J63"/>
  <c r="J62"/>
  <c r="F62"/>
  <c r="F60"/>
  <c r="E58"/>
  <c r="J22"/>
  <c r="E22"/>
  <c r="F91"/>
  <c r="J21"/>
  <c r="J16"/>
  <c r="J60"/>
  <c r="E7"/>
  <c r="E80"/>
  <c i="1" r="L50"/>
  <c r="AM50"/>
  <c r="AM49"/>
  <c r="L49"/>
  <c r="AM47"/>
  <c r="L47"/>
  <c r="L45"/>
  <c r="L44"/>
  <c i="2" r="BK198"/>
  <c r="J213"/>
  <c r="BK178"/>
  <c i="1" r="AS67"/>
  <c i="2" r="BK238"/>
  <c r="BK172"/>
  <c i="3" r="J127"/>
  <c i="5" r="BK101"/>
  <c r="J94"/>
  <c i="6" r="J117"/>
  <c i="7" r="BK121"/>
  <c i="8" r="J164"/>
  <c r="J158"/>
  <c r="BK104"/>
  <c i="9" r="J283"/>
  <c r="J181"/>
  <c r="BK224"/>
  <c i="10" r="J119"/>
  <c r="BK134"/>
  <c r="BK125"/>
  <c i="11" r="BK109"/>
  <c i="12" r="J89"/>
  <c i="2" r="BK106"/>
  <c r="J177"/>
  <c r="BK145"/>
  <c r="J179"/>
  <c r="J155"/>
  <c r="BK171"/>
  <c r="J115"/>
  <c i="5" r="J106"/>
  <c i="6" r="BK116"/>
  <c r="BK118"/>
  <c i="7" r="J132"/>
  <c r="BK94"/>
  <c r="J107"/>
  <c i="8" r="BK119"/>
  <c r="J117"/>
  <c i="9" r="BK190"/>
  <c r="BK99"/>
  <c r="BK169"/>
  <c i="10" r="J138"/>
  <c r="BK120"/>
  <c i="12" r="J90"/>
  <c i="2" r="BK226"/>
  <c r="BK111"/>
  <c r="J137"/>
  <c r="BK214"/>
  <c r="J212"/>
  <c r="BK185"/>
  <c r="BK203"/>
  <c r="BK133"/>
  <c i="6" r="BK98"/>
  <c i="7" r="BK108"/>
  <c r="BK120"/>
  <c i="8" r="BK132"/>
  <c i="9" r="J166"/>
  <c r="J135"/>
  <c r="J272"/>
  <c i="10" r="J90"/>
  <c r="BK127"/>
  <c r="J107"/>
  <c i="2" r="J230"/>
  <c r="J225"/>
  <c r="J187"/>
  <c r="BK204"/>
  <c r="J161"/>
  <c r="BK157"/>
  <c r="J197"/>
  <c r="J116"/>
  <c i="4" r="J101"/>
  <c i="5" r="J97"/>
  <c i="6" r="J109"/>
  <c i="7" r="J99"/>
  <c i="8" r="BK108"/>
  <c r="BK165"/>
  <c i="9" r="BK140"/>
  <c r="J173"/>
  <c i="10" r="J123"/>
  <c r="BK100"/>
  <c r="BK111"/>
  <c i="12" r="BK91"/>
  <c i="2" r="J183"/>
  <c r="J149"/>
  <c r="J201"/>
  <c r="J171"/>
  <c r="J198"/>
  <c r="BK123"/>
  <c i="5" r="BK92"/>
  <c i="6" r="J110"/>
  <c i="7" r="J131"/>
  <c r="J96"/>
  <c i="8" r="BK122"/>
  <c r="J130"/>
  <c i="9" r="BK250"/>
  <c i="10" r="BK133"/>
  <c r="BK141"/>
  <c r="BK98"/>
  <c r="BK137"/>
  <c i="11" r="BK97"/>
  <c i="2" r="J173"/>
  <c r="J185"/>
  <c r="BK231"/>
  <c r="J205"/>
  <c i="3" r="J123"/>
  <c r="BK133"/>
  <c r="BK145"/>
  <c i="4" r="BK96"/>
  <c i="5" r="BK94"/>
  <c i="6" r="J100"/>
  <c r="J116"/>
  <c i="7" r="J130"/>
  <c r="J98"/>
  <c r="BK95"/>
  <c i="8" r="J149"/>
  <c r="J111"/>
  <c i="9" r="J290"/>
  <c r="BK107"/>
  <c i="10" r="J128"/>
  <c r="J142"/>
  <c r="BK128"/>
  <c r="J110"/>
  <c r="J121"/>
  <c i="12" r="BK88"/>
  <c i="2" r="BK163"/>
  <c r="J223"/>
  <c r="BK98"/>
  <c r="J119"/>
  <c r="BK235"/>
  <c r="BK164"/>
  <c r="BK222"/>
  <c r="BK135"/>
  <c r="J174"/>
  <c r="J111"/>
  <c i="4" r="J100"/>
  <c i="5" r="BK99"/>
  <c i="6" r="J107"/>
  <c r="J103"/>
  <c i="7" r="BK105"/>
  <c r="BK103"/>
  <c i="8" r="BK128"/>
  <c r="BK141"/>
  <c i="9" r="BK260"/>
  <c r="J161"/>
  <c r="BK161"/>
  <c i="10" r="BK104"/>
  <c r="J97"/>
  <c r="BK139"/>
  <c i="11" r="BK105"/>
  <c i="12" r="J96"/>
  <c r="BK96"/>
  <c i="2" r="BK119"/>
  <c r="BK205"/>
  <c r="BK112"/>
  <c r="BK206"/>
  <c r="J178"/>
  <c r="J118"/>
  <c i="4" r="J102"/>
  <c i="5" r="J105"/>
  <c i="6" r="BK97"/>
  <c r="J118"/>
  <c i="7" r="J119"/>
  <c r="BK96"/>
  <c i="8" r="J128"/>
  <c r="J106"/>
  <c i="9" r="BK173"/>
  <c r="BK209"/>
  <c r="J287"/>
  <c i="10" r="BK109"/>
  <c r="J93"/>
  <c i="11" r="J97"/>
  <c i="2" r="BK129"/>
  <c r="J168"/>
  <c r="J151"/>
  <c r="BK165"/>
  <c r="BK190"/>
  <c r="J113"/>
  <c r="J163"/>
  <c i="6" r="BK96"/>
  <c r="J112"/>
  <c i="7" r="J110"/>
  <c r="J101"/>
  <c i="8" r="BK157"/>
  <c r="J119"/>
  <c r="J139"/>
  <c i="9" r="J292"/>
  <c r="J241"/>
  <c i="10" r="J117"/>
  <c r="BK142"/>
  <c r="BK116"/>
  <c i="12" r="BK97"/>
  <c i="2" r="BK175"/>
  <c r="BK96"/>
  <c r="BK131"/>
  <c r="BK105"/>
  <c r="J209"/>
  <c r="BK224"/>
  <c r="J117"/>
  <c r="J191"/>
  <c r="BK120"/>
  <c i="4" r="J95"/>
  <c i="5" r="BK107"/>
  <c i="6" r="J90"/>
  <c r="BK114"/>
  <c i="7" r="BK104"/>
  <c r="J105"/>
  <c i="8" r="J132"/>
  <c r="BK149"/>
  <c i="9" r="J260"/>
  <c r="BK150"/>
  <c r="BK283"/>
  <c i="10" r="J140"/>
  <c r="J134"/>
  <c r="J124"/>
  <c i="12" r="J91"/>
  <c i="2" r="BK230"/>
  <c r="J169"/>
  <c r="J131"/>
  <c r="BK196"/>
  <c r="BK213"/>
  <c r="BK183"/>
  <c i="5" r="J102"/>
  <c i="6" r="J95"/>
  <c r="BK90"/>
  <c i="7" r="J115"/>
  <c r="J108"/>
  <c i="8" r="BK117"/>
  <c r="J104"/>
  <c i="9" r="BK207"/>
  <c r="J185"/>
  <c r="J121"/>
  <c i="10" r="BK112"/>
  <c r="J111"/>
  <c r="J115"/>
  <c i="12" r="BK94"/>
  <c i="2" r="J221"/>
  <c r="BK167"/>
  <c r="J195"/>
  <c r="BK187"/>
  <c i="3" r="BK123"/>
  <c r="J142"/>
  <c r="J138"/>
  <c r="BK138"/>
  <c r="J108"/>
  <c r="J121"/>
  <c i="5" r="BK96"/>
  <c r="BK103"/>
  <c i="6" r="BK117"/>
  <c r="J96"/>
  <c i="7" r="BK116"/>
  <c r="BK112"/>
  <c i="8" r="BK139"/>
  <c r="J155"/>
  <c r="J102"/>
  <c i="9" r="BK211"/>
  <c r="BK272"/>
  <c r="J176"/>
  <c r="J266"/>
  <c i="10" r="BK132"/>
  <c r="J137"/>
  <c r="J129"/>
  <c r="J114"/>
  <c i="11" r="J111"/>
  <c i="2" r="J108"/>
  <c r="J186"/>
  <c r="BK110"/>
  <c r="BK195"/>
  <c r="J129"/>
  <c i="4" r="BK97"/>
  <c i="5" r="J93"/>
  <c i="6" r="BK95"/>
  <c i="7" r="J95"/>
  <c r="J121"/>
  <c i="8" r="BK134"/>
  <c r="BK162"/>
  <c i="9" r="BK176"/>
  <c r="J224"/>
  <c r="BK105"/>
  <c i="10" r="BK146"/>
  <c r="BK105"/>
  <c r="BK115"/>
  <c r="BK118"/>
  <c i="11" r="J103"/>
  <c i="12" r="BK101"/>
  <c i="2" r="J241"/>
  <c r="BK223"/>
  <c r="BK184"/>
  <c i="1" r="AS57"/>
  <c i="2" r="BK121"/>
  <c r="J103"/>
  <c i="5" r="BK108"/>
  <c r="J104"/>
  <c i="6" r="BK112"/>
  <c r="BK110"/>
  <c i="7" r="BK130"/>
  <c r="J116"/>
  <c i="8" r="BK130"/>
  <c r="J151"/>
  <c r="BK113"/>
  <c i="9" r="J253"/>
  <c r="J250"/>
  <c r="BK111"/>
  <c i="10" r="BK117"/>
  <c r="J113"/>
  <c i="2" r="J227"/>
  <c r="BK107"/>
  <c r="BK137"/>
  <c r="J125"/>
  <c r="J192"/>
  <c r="BK192"/>
  <c r="J141"/>
  <c r="BK173"/>
  <c i="6" r="J99"/>
  <c i="7" r="BK129"/>
  <c r="J111"/>
  <c i="8" r="BK169"/>
  <c r="J162"/>
  <c i="9" r="BK225"/>
  <c r="BK202"/>
  <c i="10" r="BK97"/>
  <c r="J108"/>
  <c r="J132"/>
  <c r="BK88"/>
  <c i="12" r="BK99"/>
  <c i="2" r="J222"/>
  <c r="BK180"/>
  <c r="BK239"/>
  <c r="J235"/>
  <c r="BK104"/>
  <c r="J166"/>
  <c r="J237"/>
  <c r="J157"/>
  <c i="4" r="BK95"/>
  <c i="5" r="J99"/>
  <c i="6" r="BK119"/>
  <c r="J108"/>
  <c i="7" r="BK118"/>
  <c r="J104"/>
  <c r="J127"/>
  <c i="8" r="BK147"/>
  <c i="9" r="J202"/>
  <c r="BK245"/>
  <c r="J169"/>
  <c i="10" r="J118"/>
  <c r="BK136"/>
  <c r="BK90"/>
  <c i="11" r="J101"/>
  <c i="2" r="J194"/>
  <c r="BK219"/>
  <c r="J122"/>
  <c r="J207"/>
  <c r="BK210"/>
  <c r="BK225"/>
  <c r="J164"/>
  <c i="5" r="J101"/>
  <c i="6" r="BK101"/>
  <c r="J97"/>
  <c i="7" r="J100"/>
  <c r="J118"/>
  <c i="8" r="BK151"/>
  <c r="J141"/>
  <c i="9" r="J265"/>
  <c r="J225"/>
  <c r="BK185"/>
  <c i="10" r="J120"/>
  <c r="BK99"/>
  <c r="J91"/>
  <c r="BK93"/>
  <c i="2" r="J133"/>
  <c r="J176"/>
  <c r="J143"/>
  <c r="BK169"/>
  <c i="3" r="BK131"/>
  <c r="BK127"/>
  <c r="BK111"/>
  <c r="BK121"/>
  <c r="BK115"/>
  <c i="4" r="BK100"/>
  <c i="5" r="BK109"/>
  <c i="6" r="BK92"/>
  <c r="BK102"/>
  <c i="7" r="BK126"/>
  <c r="BK115"/>
  <c r="BK111"/>
  <c i="8" r="BK137"/>
  <c i="9" r="J234"/>
  <c r="J257"/>
  <c r="J145"/>
  <c r="BK102"/>
  <c i="10" r="J144"/>
  <c r="BK126"/>
  <c r="BK114"/>
  <c r="J105"/>
  <c i="12" r="J88"/>
  <c i="2" r="J184"/>
  <c r="BK228"/>
  <c r="BK186"/>
  <c r="J105"/>
  <c r="J231"/>
  <c r="J135"/>
  <c r="J175"/>
  <c r="BK236"/>
  <c r="BK122"/>
  <c i="3" r="J105"/>
  <c i="5" r="J98"/>
  <c r="J92"/>
  <c i="6" r="J89"/>
  <c i="7" r="BK113"/>
  <c r="J109"/>
  <c i="8" r="J134"/>
  <c r="J143"/>
  <c i="9" r="J229"/>
  <c r="J238"/>
  <c r="BK219"/>
  <c i="10" r="BK138"/>
  <c r="BK101"/>
  <c r="J88"/>
  <c r="BK91"/>
  <c i="12" r="BK89"/>
  <c r="J99"/>
  <c i="2" r="BK199"/>
  <c r="BK220"/>
  <c r="BK166"/>
  <c r="J109"/>
  <c r="BK139"/>
  <c r="J121"/>
  <c i="4" r="BK98"/>
  <c i="5" r="BK104"/>
  <c i="6" r="BK106"/>
  <c r="BK99"/>
  <c i="7" r="BK101"/>
  <c r="BK98"/>
  <c i="8" r="BK167"/>
  <c r="BK153"/>
  <c i="9" r="J105"/>
  <c r="BK145"/>
  <c r="BK238"/>
  <c i="10" r="J100"/>
  <c r="J127"/>
  <c r="BK89"/>
  <c i="12" r="BK90"/>
  <c i="2" r="BK168"/>
  <c r="BK182"/>
  <c r="J229"/>
  <c r="J232"/>
  <c r="BK177"/>
  <c r="J196"/>
  <c r="J159"/>
  <c r="BK237"/>
  <c r="J123"/>
  <c i="6" r="BK108"/>
  <c i="7" r="BK99"/>
  <c r="J97"/>
  <c i="8" r="BK143"/>
  <c r="J147"/>
  <c i="9" r="J99"/>
  <c r="J190"/>
  <c r="J197"/>
  <c i="10" r="BK121"/>
  <c r="J99"/>
  <c r="BK107"/>
  <c i="11" r="BK101"/>
  <c i="2" r="BK149"/>
  <c r="BK208"/>
  <c i="1" r="AS63"/>
  <c i="2" r="J180"/>
  <c r="J206"/>
  <c r="J145"/>
  <c i="3" r="BK108"/>
  <c i="5" r="J103"/>
  <c i="6" r="J115"/>
  <c r="BK87"/>
  <c r="J98"/>
  <c i="7" r="BK102"/>
  <c r="J113"/>
  <c i="8" r="J124"/>
  <c i="9" r="BK241"/>
  <c r="J211"/>
  <c r="BK213"/>
  <c i="10" r="J145"/>
  <c r="J109"/>
  <c r="J102"/>
  <c i="12" r="BK86"/>
  <c i="2" r="BK108"/>
  <c r="BK181"/>
  <c r="BK241"/>
  <c r="J242"/>
  <c r="J189"/>
  <c r="J208"/>
  <c r="BK174"/>
  <c i="6" r="BK103"/>
  <c r="BK113"/>
  <c r="J88"/>
  <c i="7" r="BK122"/>
  <c r="J112"/>
  <c i="8" r="BK106"/>
  <c i="9" r="J140"/>
  <c r="J126"/>
  <c r="BK287"/>
  <c i="10" r="J146"/>
  <c r="J125"/>
  <c r="J103"/>
  <c i="12" r="J92"/>
  <c i="2" r="J219"/>
  <c r="BK118"/>
  <c r="BK115"/>
  <c i="3" r="J140"/>
  <c r="BK140"/>
  <c r="J115"/>
  <c r="BK142"/>
  <c i="4" r="BK101"/>
  <c i="5" r="BK93"/>
  <c i="8" r="J122"/>
  <c i="9" r="BK121"/>
  <c r="BK181"/>
  <c i="10" r="BK103"/>
  <c r="BK135"/>
  <c r="J143"/>
  <c r="BK129"/>
  <c i="11" r="J92"/>
  <c i="2" r="J220"/>
  <c r="BK240"/>
  <c r="J98"/>
  <c r="BK176"/>
  <c r="J100"/>
  <c r="BK161"/>
  <c r="J204"/>
  <c r="BK155"/>
  <c i="3" r="J145"/>
  <c i="5" r="BK105"/>
  <c r="BK102"/>
  <c i="6" r="J92"/>
  <c i="7" r="BK106"/>
  <c r="BK127"/>
  <c i="8" r="J100"/>
  <c r="J160"/>
  <c i="9" r="J102"/>
  <c r="J279"/>
  <c i="10" r="BK94"/>
  <c r="J136"/>
  <c i="12" r="BK93"/>
  <c r="J97"/>
  <c i="2" r="BK170"/>
  <c r="J218"/>
  <c r="J139"/>
  <c r="J120"/>
  <c r="J193"/>
  <c r="J165"/>
  <c r="J240"/>
  <c i="4" r="J97"/>
  <c i="5" r="BK98"/>
  <c i="6" r="BK91"/>
  <c r="BK88"/>
  <c r="J93"/>
  <c i="7" r="J103"/>
  <c i="8" r="J169"/>
  <c r="J161"/>
  <c r="J137"/>
  <c i="9" r="BK234"/>
  <c r="BK257"/>
  <c i="10" r="BK110"/>
  <c i="11" r="J107"/>
  <c i="12" r="J101"/>
  <c i="2" r="BK207"/>
  <c r="BK202"/>
  <c r="BK197"/>
  <c r="J226"/>
  <c r="BK191"/>
  <c r="BK103"/>
  <c r="BK189"/>
  <c i="6" r="BK93"/>
  <c r="J106"/>
  <c i="7" r="BK128"/>
  <c r="BK114"/>
  <c i="8" r="BK126"/>
  <c r="BK100"/>
  <c i="9" r="BK166"/>
  <c r="BK292"/>
  <c r="J245"/>
  <c i="10" r="J131"/>
  <c r="BK122"/>
  <c i="11" r="BK107"/>
  <c i="12" r="J94"/>
  <c i="2" r="BK212"/>
  <c r="J96"/>
  <c r="BK242"/>
  <c r="BK216"/>
  <c r="J199"/>
  <c r="J239"/>
  <c r="J182"/>
  <c r="J114"/>
  <c i="5" r="J109"/>
  <c r="J107"/>
  <c i="6" r="J102"/>
  <c r="J113"/>
  <c i="7" r="BK131"/>
  <c r="J102"/>
  <c i="8" r="BK164"/>
  <c r="J126"/>
  <c i="9" r="J209"/>
  <c r="J107"/>
  <c r="BK253"/>
  <c i="10" r="J101"/>
  <c r="J122"/>
  <c r="BK119"/>
  <c i="11" r="BK92"/>
  <c i="2" r="BK147"/>
  <c r="J188"/>
  <c r="J233"/>
  <c r="BK233"/>
  <c r="BK143"/>
  <c i="5" r="BK97"/>
  <c i="6" r="J119"/>
  <c r="BK107"/>
  <c i="7" r="BK109"/>
  <c r="BK100"/>
  <c i="8" r="BK155"/>
  <c i="9" r="BK290"/>
  <c r="BK279"/>
  <c i="10" r="BK145"/>
  <c r="J92"/>
  <c r="BK144"/>
  <c i="11" r="BK95"/>
  <c i="2" r="BK201"/>
  <c r="J216"/>
  <c r="BK101"/>
  <c r="J127"/>
  <c r="BK151"/>
  <c i="3" r="J111"/>
  <c r="BK105"/>
  <c r="BK136"/>
  <c r="J136"/>
  <c i="4" r="BK102"/>
  <c r="BK94"/>
  <c i="5" r="BK106"/>
  <c i="6" r="BK94"/>
  <c r="J91"/>
  <c i="7" r="BK107"/>
  <c r="J94"/>
  <c r="BK97"/>
  <c i="8" r="J113"/>
  <c r="J153"/>
  <c i="9" r="BK126"/>
  <c r="BK229"/>
  <c r="J274"/>
  <c i="10" r="J139"/>
  <c r="J89"/>
  <c r="BK131"/>
  <c r="BK123"/>
  <c r="J133"/>
  <c r="J94"/>
  <c i="12" r="J86"/>
  <c i="2" r="J228"/>
  <c r="BK113"/>
  <c r="J210"/>
  <c r="BK153"/>
  <c r="J203"/>
  <c r="BK200"/>
  <c r="J110"/>
  <c r="J170"/>
  <c r="J238"/>
  <c r="J181"/>
  <c r="J101"/>
  <c i="4" r="J96"/>
  <c i="5" r="BK95"/>
  <c i="6" r="BK111"/>
  <c r="J101"/>
  <c i="7" r="J120"/>
  <c r="J106"/>
  <c i="8" r="J167"/>
  <c i="9" r="J111"/>
  <c r="BK116"/>
  <c i="10" r="J126"/>
  <c r="J116"/>
  <c r="J130"/>
  <c i="11" r="J105"/>
  <c i="12" r="BK92"/>
  <c r="J93"/>
  <c i="2" r="BK179"/>
  <c r="J214"/>
  <c r="J200"/>
  <c r="BK218"/>
  <c r="J167"/>
  <c r="J112"/>
  <c i="4" r="J94"/>
  <c i="5" r="J96"/>
  <c i="6" r="J94"/>
  <c r="BK104"/>
  <c i="7" r="J114"/>
  <c r="J126"/>
  <c i="8" r="BK160"/>
  <c r="J157"/>
  <c i="9" r="BK109"/>
  <c r="J109"/>
  <c i="10" r="J135"/>
  <c r="BK130"/>
  <c r="J98"/>
  <c i="11" r="BK111"/>
  <c i="2" r="BK188"/>
  <c r="BK221"/>
  <c r="BK100"/>
  <c r="BK114"/>
  <c r="J202"/>
  <c r="J172"/>
  <c r="J236"/>
  <c r="J153"/>
  <c i="6" r="BK115"/>
  <c i="7" r="BK119"/>
  <c r="J117"/>
  <c i="8" r="BK111"/>
  <c r="BK161"/>
  <c i="9" r="BK274"/>
  <c r="BK135"/>
  <c i="10" r="BK143"/>
  <c r="BK113"/>
  <c r="BK96"/>
  <c i="2" r="BK193"/>
  <c r="BK116"/>
  <c r="BK159"/>
  <c r="J190"/>
  <c r="BK232"/>
  <c r="BK117"/>
  <c r="BK209"/>
  <c r="J107"/>
  <c r="BK125"/>
  <c i="4" r="J98"/>
  <c i="5" r="J100"/>
  <c i="6" r="BK109"/>
  <c r="BK100"/>
  <c i="7" r="BK117"/>
  <c r="J122"/>
  <c i="8" r="J108"/>
  <c i="9" r="J116"/>
  <c r="J213"/>
  <c r="J150"/>
  <c i="10" r="J104"/>
  <c r="BK92"/>
  <c i="11" r="BK103"/>
  <c i="2" r="BK229"/>
  <c r="J224"/>
  <c r="BK109"/>
  <c r="J147"/>
  <c r="J106"/>
  <c r="BK194"/>
  <c i="5" r="J108"/>
  <c i="6" r="J114"/>
  <c r="BK89"/>
  <c i="7" r="J128"/>
  <c r="J129"/>
  <c i="8" r="BK158"/>
  <c r="BK124"/>
  <c i="9" r="BK266"/>
  <c r="BK265"/>
  <c i="10" r="J112"/>
  <c r="BK102"/>
  <c r="BK140"/>
  <c i="11" r="J95"/>
  <c i="2" r="BK227"/>
  <c r="BK141"/>
  <c r="J104"/>
  <c r="BK127"/>
  <c i="3" r="J131"/>
  <c r="BK129"/>
  <c r="J133"/>
  <c r="J129"/>
  <c i="5" r="BK100"/>
  <c r="J95"/>
  <c i="6" r="J104"/>
  <c r="J111"/>
  <c r="J87"/>
  <c i="7" r="BK132"/>
  <c r="BK110"/>
  <c i="8" r="BK102"/>
  <c r="J165"/>
  <c i="9" r="BK197"/>
  <c r="J207"/>
  <c r="J219"/>
  <c i="10" r="J96"/>
  <c r="J141"/>
  <c r="BK124"/>
  <c r="BK108"/>
  <c i="11" r="J109"/>
  <c i="2" l="1" r="BK211"/>
  <c r="J211"/>
  <c r="J69"/>
  <c r="R234"/>
  <c i="3" r="P114"/>
  <c r="P103"/>
  <c r="P126"/>
  <c r="R130"/>
  <c i="4" r="P93"/>
  <c r="P92"/>
  <c i="1" r="AU60"/>
  <c i="5" r="BK91"/>
  <c r="J91"/>
  <c r="J67"/>
  <c i="7" r="BK93"/>
  <c r="J93"/>
  <c r="J68"/>
  <c i="8" r="BK110"/>
  <c r="J110"/>
  <c r="J69"/>
  <c r="R116"/>
  <c r="P146"/>
  <c r="P145"/>
  <c i="9" r="R98"/>
  <c r="R97"/>
  <c r="BK218"/>
  <c r="J218"/>
  <c r="J68"/>
  <c r="R218"/>
  <c r="BK259"/>
  <c r="J259"/>
  <c r="J70"/>
  <c r="R271"/>
  <c i="11" r="P91"/>
  <c r="P90"/>
  <c r="T91"/>
  <c r="T90"/>
  <c r="R100"/>
  <c r="R99"/>
  <c i="2" r="P211"/>
  <c r="T234"/>
  <c i="3" r="T130"/>
  <c i="6" r="BK105"/>
  <c r="J105"/>
  <c r="J64"/>
  <c i="8" r="P110"/>
  <c r="T116"/>
  <c r="T146"/>
  <c r="T145"/>
  <c i="9" r="P98"/>
  <c r="P97"/>
  <c r="R196"/>
  <c r="BK233"/>
  <c r="J233"/>
  <c r="J69"/>
  <c r="T271"/>
  <c i="10" r="BK87"/>
  <c r="J87"/>
  <c r="J64"/>
  <c i="12" r="T95"/>
  <c r="T87"/>
  <c r="T84"/>
  <c i="2" r="BK234"/>
  <c r="J234"/>
  <c r="J70"/>
  <c i="3" r="R114"/>
  <c r="R103"/>
  <c r="R126"/>
  <c r="R125"/>
  <c r="BK135"/>
  <c r="J135"/>
  <c r="J77"/>
  <c i="4" r="R93"/>
  <c r="R92"/>
  <c i="5" r="P91"/>
  <c i="1" r="AU61"/>
  <c i="6" r="R105"/>
  <c r="R86"/>
  <c i="7" r="T93"/>
  <c r="T92"/>
  <c i="8" r="R99"/>
  <c r="T110"/>
  <c r="P136"/>
  <c r="R136"/>
  <c i="9" r="BK196"/>
  <c r="P233"/>
  <c r="BK271"/>
  <c r="J271"/>
  <c r="J71"/>
  <c r="R286"/>
  <c r="R285"/>
  <c i="11" r="BK100"/>
  <c r="J100"/>
  <c r="J67"/>
  <c r="T100"/>
  <c r="T99"/>
  <c i="2" r="T211"/>
  <c r="T95"/>
  <c r="T94"/>
  <c i="3" r="T114"/>
  <c r="T103"/>
  <c r="BK130"/>
  <c r="J130"/>
  <c r="J75"/>
  <c r="T135"/>
  <c r="T134"/>
  <c i="4" r="BK93"/>
  <c r="J93"/>
  <c r="J68"/>
  <c i="5" r="R91"/>
  <c i="6" r="T105"/>
  <c r="T86"/>
  <c i="7" r="P93"/>
  <c r="P92"/>
  <c i="1" r="AU64"/>
  <c i="8" r="T99"/>
  <c r="P116"/>
  <c r="P115"/>
  <c r="R146"/>
  <c r="R145"/>
  <c i="9" r="P196"/>
  <c r="T233"/>
  <c r="T259"/>
  <c r="P286"/>
  <c r="P285"/>
  <c i="10" r="R87"/>
  <c r="R86"/>
  <c i="11" r="BK91"/>
  <c r="J91"/>
  <c r="J65"/>
  <c r="R91"/>
  <c r="R90"/>
  <c r="R89"/>
  <c r="P100"/>
  <c r="P99"/>
  <c i="12" r="BK95"/>
  <c r="J95"/>
  <c r="J62"/>
  <c i="2" r="R211"/>
  <c r="R95"/>
  <c r="R94"/>
  <c i="3" r="BK114"/>
  <c r="J114"/>
  <c r="J72"/>
  <c r="T126"/>
  <c r="T125"/>
  <c r="P135"/>
  <c r="P134"/>
  <c i="5" r="T91"/>
  <c i="6" r="P105"/>
  <c r="P86"/>
  <c i="1" r="AU62"/>
  <c i="7" r="R93"/>
  <c r="R92"/>
  <c i="8" r="P99"/>
  <c r="R110"/>
  <c r="BK136"/>
  <c r="J136"/>
  <c r="J72"/>
  <c r="T136"/>
  <c i="9" r="BK98"/>
  <c r="J98"/>
  <c r="J65"/>
  <c r="T196"/>
  <c r="R233"/>
  <c r="P271"/>
  <c r="BK286"/>
  <c r="J286"/>
  <c r="J74"/>
  <c i="10" r="P87"/>
  <c r="P86"/>
  <c i="1" r="AU68"/>
  <c i="12" r="R95"/>
  <c r="R87"/>
  <c r="R84"/>
  <c i="2" r="P234"/>
  <c i="3" r="BK126"/>
  <c r="J126"/>
  <c r="J74"/>
  <c r="P130"/>
  <c r="R135"/>
  <c r="R134"/>
  <c i="4" r="T93"/>
  <c r="T92"/>
  <c i="8" r="BK99"/>
  <c r="BK116"/>
  <c r="J116"/>
  <c r="J71"/>
  <c r="BK146"/>
  <c r="J146"/>
  <c r="J74"/>
  <c i="9" r="T98"/>
  <c r="T97"/>
  <c r="P218"/>
  <c r="T218"/>
  <c r="P259"/>
  <c r="R259"/>
  <c r="T286"/>
  <c r="T285"/>
  <c i="10" r="T87"/>
  <c r="T86"/>
  <c i="12" r="P95"/>
  <c r="P87"/>
  <c r="P84"/>
  <c i="1" r="AU70"/>
  <c i="3" r="BK144"/>
  <c r="J144"/>
  <c r="J78"/>
  <c i="12" r="BK85"/>
  <c r="J85"/>
  <c r="J60"/>
  <c i="3" r="BK104"/>
  <c r="J104"/>
  <c r="J69"/>
  <c i="12" r="BK98"/>
  <c r="J98"/>
  <c r="J63"/>
  <c i="9" r="BK282"/>
  <c r="J282"/>
  <c r="J72"/>
  <c i="12" r="BK100"/>
  <c r="J100"/>
  <c r="J64"/>
  <c i="3" r="BK107"/>
  <c r="J107"/>
  <c r="J70"/>
  <c i="2" r="BK95"/>
  <c r="J95"/>
  <c r="J68"/>
  <c i="3" r="BK110"/>
  <c r="J110"/>
  <c r="J71"/>
  <c i="6" r="BK86"/>
  <c r="J86"/>
  <c r="J63"/>
  <c i="11" r="BK99"/>
  <c r="J99"/>
  <c r="J66"/>
  <c i="12" r="E48"/>
  <c r="J54"/>
  <c r="BE86"/>
  <c r="BE88"/>
  <c r="BE91"/>
  <c r="J55"/>
  <c r="BE101"/>
  <c r="F55"/>
  <c r="F80"/>
  <c r="BE89"/>
  <c r="BE99"/>
  <c r="BE96"/>
  <c r="BE93"/>
  <c r="BE97"/>
  <c r="J52"/>
  <c r="BE90"/>
  <c r="BE92"/>
  <c r="BE94"/>
  <c i="11" r="F58"/>
  <c r="E77"/>
  <c r="J85"/>
  <c r="BE97"/>
  <c r="J83"/>
  <c r="BE95"/>
  <c r="BE107"/>
  <c r="BE111"/>
  <c i="10" r="BK86"/>
  <c r="J86"/>
  <c r="J63"/>
  <c i="11" r="J86"/>
  <c r="BE101"/>
  <c r="BE92"/>
  <c r="BE103"/>
  <c r="BE109"/>
  <c r="F59"/>
  <c r="BE105"/>
  <c i="9" r="J196"/>
  <c r="J67"/>
  <c i="10" r="F58"/>
  <c r="E74"/>
  <c r="J82"/>
  <c r="BE90"/>
  <c r="BE91"/>
  <c r="BE101"/>
  <c r="BE110"/>
  <c r="BE112"/>
  <c r="BE123"/>
  <c r="BE126"/>
  <c r="BE128"/>
  <c r="BE131"/>
  <c r="BE135"/>
  <c r="BE138"/>
  <c r="BE142"/>
  <c r="BE145"/>
  <c i="9" r="BK97"/>
  <c r="J97"/>
  <c r="J64"/>
  <c i="10" r="BE97"/>
  <c r="BE102"/>
  <c r="BE104"/>
  <c r="BE105"/>
  <c r="BE116"/>
  <c r="BE118"/>
  <c r="BE124"/>
  <c r="BE137"/>
  <c r="J59"/>
  <c r="BE109"/>
  <c r="BE114"/>
  <c r="BE115"/>
  <c r="BE117"/>
  <c r="BE121"/>
  <c r="BE132"/>
  <c r="BE136"/>
  <c r="BE144"/>
  <c r="J56"/>
  <c r="F59"/>
  <c r="BE93"/>
  <c r="BE94"/>
  <c r="BE96"/>
  <c r="BE98"/>
  <c r="BE99"/>
  <c r="BE107"/>
  <c r="BE108"/>
  <c r="BE113"/>
  <c r="BE119"/>
  <c r="BE120"/>
  <c r="BE125"/>
  <c r="BE130"/>
  <c r="BE133"/>
  <c r="BE139"/>
  <c r="BE140"/>
  <c r="BE88"/>
  <c r="BE89"/>
  <c r="BE92"/>
  <c r="BE100"/>
  <c r="BE103"/>
  <c r="BE111"/>
  <c r="BE122"/>
  <c r="BE127"/>
  <c r="BE129"/>
  <c r="BE134"/>
  <c r="BE141"/>
  <c r="BE143"/>
  <c r="BE146"/>
  <c i="8" r="J99"/>
  <c r="J68"/>
  <c i="9" r="J58"/>
  <c r="F93"/>
  <c r="BE161"/>
  <c r="BE173"/>
  <c r="BE176"/>
  <c r="BE185"/>
  <c r="BE211"/>
  <c r="BE241"/>
  <c r="BE265"/>
  <c r="BE279"/>
  <c r="BE290"/>
  <c i="8" r="BK115"/>
  <c r="J115"/>
  <c r="J70"/>
  <c i="9" r="J56"/>
  <c r="BE99"/>
  <c r="BE109"/>
  <c r="BE166"/>
  <c r="BE219"/>
  <c r="BE229"/>
  <c r="BE234"/>
  <c r="BE245"/>
  <c r="BE260"/>
  <c r="BE292"/>
  <c r="J59"/>
  <c r="BE135"/>
  <c r="BE140"/>
  <c r="BE257"/>
  <c r="BE274"/>
  <c r="BE283"/>
  <c i="8" r="BK145"/>
  <c r="J145"/>
  <c r="J73"/>
  <c i="9" r="E50"/>
  <c r="BE111"/>
  <c r="BE116"/>
  <c r="BE181"/>
  <c r="BE197"/>
  <c r="BE207"/>
  <c r="BE287"/>
  <c r="F58"/>
  <c r="BE105"/>
  <c r="BE107"/>
  <c r="BE126"/>
  <c r="BE190"/>
  <c r="BE202"/>
  <c r="BE213"/>
  <c r="BE224"/>
  <c r="BE253"/>
  <c r="BE266"/>
  <c r="BE272"/>
  <c r="BE102"/>
  <c r="BE121"/>
  <c r="BE145"/>
  <c r="BE150"/>
  <c r="BE169"/>
  <c r="BE209"/>
  <c r="BE225"/>
  <c r="BE238"/>
  <c r="BE250"/>
  <c i="8" r="BE100"/>
  <c r="BE102"/>
  <c r="BE108"/>
  <c r="BE119"/>
  <c r="BE122"/>
  <c r="BE126"/>
  <c r="BE132"/>
  <c r="BE155"/>
  <c r="BE165"/>
  <c r="BE167"/>
  <c i="7" r="BK92"/>
  <c r="J92"/>
  <c i="8" r="J92"/>
  <c r="BE111"/>
  <c r="BE128"/>
  <c r="BE134"/>
  <c r="BE137"/>
  <c r="BE153"/>
  <c r="BE164"/>
  <c r="F95"/>
  <c r="BE139"/>
  <c r="BE149"/>
  <c r="BE104"/>
  <c r="BE117"/>
  <c r="BE141"/>
  <c r="E52"/>
  <c r="BE113"/>
  <c r="BE124"/>
  <c r="BE151"/>
  <c r="BE157"/>
  <c r="BE160"/>
  <c r="BE162"/>
  <c r="BE106"/>
  <c r="BE130"/>
  <c r="BE143"/>
  <c r="BE147"/>
  <c r="BE158"/>
  <c r="BE161"/>
  <c r="BE169"/>
  <c i="7" r="J86"/>
  <c r="BE108"/>
  <c r="BE110"/>
  <c r="BE119"/>
  <c r="BE121"/>
  <c r="E78"/>
  <c r="F89"/>
  <c r="BE101"/>
  <c r="BE107"/>
  <c r="BE99"/>
  <c r="BE100"/>
  <c r="BE104"/>
  <c r="BE117"/>
  <c r="BE126"/>
  <c r="BE128"/>
  <c r="BE130"/>
  <c r="BE113"/>
  <c r="BE118"/>
  <c r="BE129"/>
  <c r="BE131"/>
  <c r="BE95"/>
  <c r="BE96"/>
  <c r="BE97"/>
  <c r="BE102"/>
  <c r="BE105"/>
  <c r="BE111"/>
  <c r="BE112"/>
  <c r="BE116"/>
  <c r="BE120"/>
  <c r="BE127"/>
  <c r="BE94"/>
  <c r="BE98"/>
  <c r="BE103"/>
  <c r="BE106"/>
  <c r="BE109"/>
  <c r="BE114"/>
  <c r="BE115"/>
  <c r="BE122"/>
  <c r="BE132"/>
  <c i="6" r="F58"/>
  <c r="BE92"/>
  <c r="BE94"/>
  <c r="BE95"/>
  <c r="BE96"/>
  <c r="BE99"/>
  <c r="BE103"/>
  <c r="BE111"/>
  <c r="BE113"/>
  <c r="BE116"/>
  <c r="J56"/>
  <c r="E74"/>
  <c r="J82"/>
  <c r="BE88"/>
  <c r="BE97"/>
  <c r="BE101"/>
  <c r="BE107"/>
  <c r="BE110"/>
  <c r="BE112"/>
  <c r="BE115"/>
  <c r="BE118"/>
  <c r="J59"/>
  <c r="BE87"/>
  <c r="BE89"/>
  <c r="BE102"/>
  <c r="BE109"/>
  <c r="BE114"/>
  <c r="BE90"/>
  <c r="BE91"/>
  <c r="BE93"/>
  <c r="BE100"/>
  <c r="BE117"/>
  <c r="BE119"/>
  <c r="F59"/>
  <c r="BE108"/>
  <c r="BE98"/>
  <c r="BE104"/>
  <c r="BE106"/>
  <c i="5" r="J85"/>
  <c r="BE93"/>
  <c r="BE100"/>
  <c r="BE105"/>
  <c r="E77"/>
  <c r="BE98"/>
  <c r="BE99"/>
  <c r="BE101"/>
  <c r="BE103"/>
  <c r="F88"/>
  <c r="BE92"/>
  <c r="BE96"/>
  <c r="BE107"/>
  <c r="BE95"/>
  <c r="BE102"/>
  <c r="BE108"/>
  <c r="BE94"/>
  <c r="BE97"/>
  <c r="BE104"/>
  <c r="BE106"/>
  <c r="BE109"/>
  <c i="4" r="E78"/>
  <c r="J86"/>
  <c r="F89"/>
  <c r="BE96"/>
  <c r="BE98"/>
  <c r="BE94"/>
  <c r="BE97"/>
  <c r="BE100"/>
  <c r="BE101"/>
  <c r="BE102"/>
  <c r="BE95"/>
  <c i="3" r="BE111"/>
  <c r="BE123"/>
  <c r="J96"/>
  <c r="BE105"/>
  <c r="BE115"/>
  <c r="BE129"/>
  <c r="BE131"/>
  <c r="BE140"/>
  <c r="F63"/>
  <c r="BE108"/>
  <c r="BE127"/>
  <c r="BE136"/>
  <c i="2" r="BK94"/>
  <c r="J94"/>
  <c i="3" r="E52"/>
  <c r="BE145"/>
  <c r="BE121"/>
  <c r="BE133"/>
  <c r="BE138"/>
  <c r="BE142"/>
  <c i="2" r="F63"/>
  <c r="BE96"/>
  <c r="BE98"/>
  <c r="BE108"/>
  <c r="BE109"/>
  <c r="BE117"/>
  <c r="BE119"/>
  <c r="BE131"/>
  <c r="BE141"/>
  <c r="BE143"/>
  <c r="BE165"/>
  <c r="BE168"/>
  <c r="BE177"/>
  <c r="BE180"/>
  <c r="BE187"/>
  <c r="BE196"/>
  <c r="BE202"/>
  <c r="BE228"/>
  <c r="BE230"/>
  <c r="BE236"/>
  <c r="BE237"/>
  <c r="BE238"/>
  <c r="BE242"/>
  <c r="J88"/>
  <c r="BE100"/>
  <c r="BE101"/>
  <c r="BE104"/>
  <c r="BE105"/>
  <c r="BE106"/>
  <c r="BE111"/>
  <c r="BE122"/>
  <c r="BE133"/>
  <c r="BE139"/>
  <c r="BE153"/>
  <c r="BE163"/>
  <c r="BE167"/>
  <c r="BE171"/>
  <c r="BE176"/>
  <c r="BE179"/>
  <c r="BE181"/>
  <c r="BE184"/>
  <c r="BE188"/>
  <c r="BE193"/>
  <c r="BE208"/>
  <c r="BE209"/>
  <c r="BE210"/>
  <c r="BE212"/>
  <c r="BE221"/>
  <c r="BE222"/>
  <c r="BE223"/>
  <c r="BE225"/>
  <c r="BE226"/>
  <c r="E52"/>
  <c r="BE107"/>
  <c r="BE115"/>
  <c r="BE116"/>
  <c r="BE120"/>
  <c r="BE121"/>
  <c r="BE137"/>
  <c r="BE166"/>
  <c r="BE170"/>
  <c r="BE175"/>
  <c r="BE178"/>
  <c r="BE183"/>
  <c r="BE185"/>
  <c r="BE190"/>
  <c r="BE191"/>
  <c r="BE194"/>
  <c r="BE195"/>
  <c r="BE199"/>
  <c r="BE201"/>
  <c r="BE203"/>
  <c r="BE207"/>
  <c r="BE213"/>
  <c r="BE229"/>
  <c r="BE235"/>
  <c r="BE110"/>
  <c r="BE112"/>
  <c r="BE114"/>
  <c r="BE123"/>
  <c r="BE149"/>
  <c r="BE155"/>
  <c r="BE197"/>
  <c r="BE205"/>
  <c r="BE206"/>
  <c r="BE231"/>
  <c r="BE232"/>
  <c r="BE239"/>
  <c r="BE240"/>
  <c r="BE103"/>
  <c r="BE113"/>
  <c r="BE129"/>
  <c r="BE135"/>
  <c r="BE147"/>
  <c r="BE151"/>
  <c r="BE157"/>
  <c r="BE189"/>
  <c r="BE198"/>
  <c r="BE204"/>
  <c r="BE214"/>
  <c r="BE216"/>
  <c r="BE218"/>
  <c r="BE219"/>
  <c r="BE220"/>
  <c r="BE224"/>
  <c r="BE118"/>
  <c r="BE125"/>
  <c r="BE127"/>
  <c r="BE145"/>
  <c r="BE159"/>
  <c r="BE161"/>
  <c r="BE164"/>
  <c r="BE169"/>
  <c r="BE172"/>
  <c r="BE173"/>
  <c r="BE174"/>
  <c r="BE182"/>
  <c r="BE186"/>
  <c r="BE192"/>
  <c r="BE200"/>
  <c r="BE227"/>
  <c r="BE233"/>
  <c r="BE241"/>
  <c i="3" r="J38"/>
  <c i="1" r="AW59"/>
  <c i="7" r="J34"/>
  <c i="4" r="F41"/>
  <c i="1" r="BD60"/>
  <c i="6" r="F36"/>
  <c i="1" r="BA62"/>
  <c i="9" r="F39"/>
  <c i="1" r="BD66"/>
  <c i="2" r="J38"/>
  <c i="1" r="AW58"/>
  <c i="6" r="F37"/>
  <c i="1" r="BB62"/>
  <c i="4" r="F39"/>
  <c i="1" r="BB60"/>
  <c i="8" r="F38"/>
  <c i="1" r="BA65"/>
  <c i="11" r="F39"/>
  <c i="1" r="BD69"/>
  <c r="AS56"/>
  <c r="AS55"/>
  <c r="AS54"/>
  <c i="3" r="F41"/>
  <c i="1" r="BD59"/>
  <c i="10" r="F38"/>
  <c i="1" r="BC68"/>
  <c i="11" r="F37"/>
  <c i="1" r="BB69"/>
  <c i="2" r="F39"/>
  <c i="1" r="BB58"/>
  <c i="10" r="F37"/>
  <c i="1" r="BB68"/>
  <c i="10" r="J36"/>
  <c i="1" r="AW68"/>
  <c i="2" r="F38"/>
  <c i="1" r="BA58"/>
  <c i="6" r="J32"/>
  <c i="9" r="J36"/>
  <c i="1" r="AW66"/>
  <c i="12" r="F35"/>
  <c i="1" r="BB70"/>
  <c i="2" r="J34"/>
  <c i="5" r="F40"/>
  <c i="1" r="BC61"/>
  <c i="5" r="J34"/>
  <c i="9" r="F37"/>
  <c i="1" r="BB66"/>
  <c i="7" r="F41"/>
  <c i="1" r="BD64"/>
  <c i="4" r="J38"/>
  <c i="1" r="AW60"/>
  <c i="6" r="F39"/>
  <c i="1" r="BD62"/>
  <c i="12" r="F37"/>
  <c i="1" r="BD70"/>
  <c i="2" r="F40"/>
  <c i="1" r="BC58"/>
  <c i="3" r="F40"/>
  <c i="1" r="BC59"/>
  <c i="2" r="F41"/>
  <c i="1" r="BD58"/>
  <c i="10" r="F39"/>
  <c i="1" r="BD68"/>
  <c i="8" r="F41"/>
  <c i="1" r="BD65"/>
  <c i="4" r="F38"/>
  <c i="1" r="BA60"/>
  <c i="7" r="F39"/>
  <c i="1" r="BB64"/>
  <c i="6" r="F38"/>
  <c i="1" r="BC62"/>
  <c i="3" r="F39"/>
  <c i="1" r="BB59"/>
  <c i="8" r="J38"/>
  <c i="1" r="AW65"/>
  <c i="8" r="F40"/>
  <c i="1" r="BC65"/>
  <c i="4" r="F40"/>
  <c i="1" r="BC60"/>
  <c i="6" r="J36"/>
  <c i="1" r="AW62"/>
  <c i="9" r="F36"/>
  <c i="1" r="BA66"/>
  <c i="11" r="F36"/>
  <c i="1" r="BA69"/>
  <c i="12" r="F36"/>
  <c i="1" r="BC70"/>
  <c i="5" r="F38"/>
  <c i="1" r="BA61"/>
  <c i="11" r="J36"/>
  <c i="1" r="AW69"/>
  <c i="12" r="F34"/>
  <c i="1" r="BA70"/>
  <c i="5" r="F41"/>
  <c i="1" r="BD61"/>
  <c i="11" r="F38"/>
  <c i="1" r="BC69"/>
  <c i="3" r="F38"/>
  <c i="1" r="BA59"/>
  <c i="7" r="F38"/>
  <c i="1" r="BA64"/>
  <c i="7" r="F40"/>
  <c i="1" r="BC64"/>
  <c i="12" r="J34"/>
  <c i="1" r="AW70"/>
  <c i="5" r="J38"/>
  <c i="1" r="AW61"/>
  <c i="8" r="F39"/>
  <c i="1" r="BB65"/>
  <c i="5" r="F39"/>
  <c i="1" r="BB61"/>
  <c i="7" r="J38"/>
  <c i="1" r="AW64"/>
  <c i="10" r="F36"/>
  <c i="1" r="BA68"/>
  <c i="9" r="F38"/>
  <c i="1" r="BC66"/>
  <c i="3" l="1" r="R102"/>
  <c r="T102"/>
  <c i="2" r="P95"/>
  <c r="P94"/>
  <c i="1" r="AU58"/>
  <c i="9" r="BK195"/>
  <c r="J195"/>
  <c r="J66"/>
  <c i="8" r="T115"/>
  <c r="T98"/>
  <c i="9" r="T195"/>
  <c r="T96"/>
  <c r="R195"/>
  <c r="R96"/>
  <c i="8" r="P98"/>
  <c i="1" r="AU65"/>
  <c i="11" r="P89"/>
  <c i="1" r="AU69"/>
  <c i="11" r="T89"/>
  <c i="9" r="P195"/>
  <c r="P96"/>
  <c i="1" r="AU66"/>
  <c i="8" r="R115"/>
  <c r="R98"/>
  <c i="3" r="P125"/>
  <c r="P102"/>
  <c i="1" r="AU59"/>
  <c i="12" r="BK87"/>
  <c r="J87"/>
  <c r="J61"/>
  <c i="9" r="BK285"/>
  <c r="J285"/>
  <c r="J73"/>
  <c i="3" r="BK125"/>
  <c r="J125"/>
  <c r="J73"/>
  <c i="4" r="BK92"/>
  <c r="J92"/>
  <c i="11" r="BK90"/>
  <c r="J90"/>
  <c r="J64"/>
  <c i="3" r="BK134"/>
  <c r="J134"/>
  <c r="J76"/>
  <c r="BK103"/>
  <c r="J103"/>
  <c r="J68"/>
  <c i="11" r="BK89"/>
  <c r="J89"/>
  <c i="9" r="BK96"/>
  <c r="J96"/>
  <c i="8" r="BK98"/>
  <c r="J98"/>
  <c r="J67"/>
  <c i="1" r="AG64"/>
  <c i="7" r="J67"/>
  <c i="1" r="AG62"/>
  <c r="AG61"/>
  <c r="AG58"/>
  <c i="2" r="J67"/>
  <c i="7" r="J37"/>
  <c i="1" r="AV64"/>
  <c r="AT64"/>
  <c r="AN64"/>
  <c r="BC57"/>
  <c r="AY57"/>
  <c r="AU63"/>
  <c i="6" r="J35"/>
  <c i="1" r="AV62"/>
  <c r="AT62"/>
  <c r="AN62"/>
  <c i="3" r="J37"/>
  <c i="1" r="AV59"/>
  <c r="AT59"/>
  <c r="BA63"/>
  <c r="AW63"/>
  <c i="2" r="J37"/>
  <c i="1" r="AV58"/>
  <c r="AT58"/>
  <c r="AN58"/>
  <c i="3" r="F37"/>
  <c i="1" r="AZ59"/>
  <c r="BD57"/>
  <c r="BD56"/>
  <c i="7" r="F37"/>
  <c i="1" r="AZ64"/>
  <c r="BD63"/>
  <c r="BB67"/>
  <c r="AX67"/>
  <c i="12" r="J33"/>
  <c i="1" r="AV70"/>
  <c r="AT70"/>
  <c i="6" r="F35"/>
  <c i="1" r="AZ62"/>
  <c i="9" r="J32"/>
  <c i="1" r="AG66"/>
  <c i="11" r="J35"/>
  <c i="1" r="AV69"/>
  <c r="AT69"/>
  <c i="10" r="F35"/>
  <c i="1" r="AZ68"/>
  <c i="8" r="J37"/>
  <c i="1" r="AV65"/>
  <c r="AT65"/>
  <c i="2" r="F37"/>
  <c i="1" r="AZ58"/>
  <c i="5" r="J37"/>
  <c i="1" r="AV61"/>
  <c r="AT61"/>
  <c r="AN61"/>
  <c i="11" r="F35"/>
  <c i="1" r="AZ69"/>
  <c i="9" r="F35"/>
  <c i="1" r="AZ66"/>
  <c i="10" r="J32"/>
  <c i="1" r="AG68"/>
  <c r="AU57"/>
  <c r="AU56"/>
  <c r="AU55"/>
  <c i="8" r="F37"/>
  <c i="1" r="AZ65"/>
  <c i="5" r="F37"/>
  <c i="1" r="AZ61"/>
  <c r="BD67"/>
  <c i="4" r="J34"/>
  <c i="1" r="AG60"/>
  <c r="BB63"/>
  <c r="AX63"/>
  <c r="BB57"/>
  <c r="AX57"/>
  <c r="BC63"/>
  <c r="AY63"/>
  <c i="10" r="J35"/>
  <c i="1" r="AV68"/>
  <c r="AT68"/>
  <c r="BA67"/>
  <c r="AW67"/>
  <c i="4" r="F37"/>
  <c i="1" r="AZ60"/>
  <c r="BA57"/>
  <c r="AW57"/>
  <c i="4" r="J37"/>
  <c i="1" r="AV60"/>
  <c r="AT60"/>
  <c r="BC67"/>
  <c r="AY67"/>
  <c i="11" r="J32"/>
  <c i="1" r="AG69"/>
  <c r="AU67"/>
  <c i="9" r="J35"/>
  <c i="1" r="AV66"/>
  <c r="AT66"/>
  <c i="12" r="F33"/>
  <c i="1" r="AZ70"/>
  <c i="12" l="1" r="BK84"/>
  <c r="J84"/>
  <c i="4" r="J67"/>
  <c i="12" r="J59"/>
  <c i="3" r="BK102"/>
  <c r="J102"/>
  <c r="J67"/>
  <c i="1" r="AN69"/>
  <c i="11" r="J63"/>
  <c i="1" r="AN68"/>
  <c i="11" r="J41"/>
  <c i="1" r="AN66"/>
  <c i="9" r="J63"/>
  <c i="10" r="J41"/>
  <c i="9" r="J41"/>
  <c i="7" r="J43"/>
  <c i="6" r="J41"/>
  <c i="5" r="J43"/>
  <c i="4" r="J43"/>
  <c i="2" r="J43"/>
  <c i="1" r="AN60"/>
  <c r="AU54"/>
  <c i="12" r="J30"/>
  <c i="1" r="AG70"/>
  <c r="AZ67"/>
  <c r="AV67"/>
  <c r="AT67"/>
  <c r="BD55"/>
  <c r="BB56"/>
  <c r="AX56"/>
  <c r="BA56"/>
  <c r="AW56"/>
  <c r="AG67"/>
  <c i="8" r="J34"/>
  <c i="1" r="AG65"/>
  <c r="AG63"/>
  <c r="AZ57"/>
  <c r="AV57"/>
  <c r="AT57"/>
  <c r="BC56"/>
  <c r="AY56"/>
  <c r="AZ63"/>
  <c r="AV63"/>
  <c r="AT63"/>
  <c i="12" l="1" r="J39"/>
  <c i="1" r="AN67"/>
  <c r="AN63"/>
  <c i="8" r="J43"/>
  <c i="1" r="AN65"/>
  <c r="AN70"/>
  <c r="BD54"/>
  <c r="W33"/>
  <c r="AZ56"/>
  <c r="AV56"/>
  <c r="AT56"/>
  <c r="BA55"/>
  <c r="AW55"/>
  <c i="3" r="J34"/>
  <c i="1" r="AG59"/>
  <c r="AG57"/>
  <c r="AG56"/>
  <c r="AG55"/>
  <c r="AG54"/>
  <c r="BB55"/>
  <c r="AX55"/>
  <c r="BC55"/>
  <c i="3" l="1" r="J43"/>
  <c i="1" r="AN59"/>
  <c r="AN57"/>
  <c r="AN56"/>
  <c r="BC54"/>
  <c r="AY54"/>
  <c r="AZ55"/>
  <c r="BB54"/>
  <c r="AX54"/>
  <c r="AY55"/>
  <c r="AK26"/>
  <c r="BA54"/>
  <c r="W30"/>
  <c l="1" r="W32"/>
  <c r="AZ54"/>
  <c r="W29"/>
  <c r="AV55"/>
  <c r="AT55"/>
  <c r="AN55"/>
  <c r="W31"/>
  <c r="AW54"/>
  <c r="AK30"/>
  <c l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<sst xmlns="http://schemas.openxmlformats.org/spreadsheetml/2006/main">
  <si>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</si>
  <si>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</si>
  <si>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</si>
  <si>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</si>
  <si>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</si>
  <si>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{ce2e8f66-707e-4cc9-83a1-7a289f3aee4b}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</si>
  <si>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</si>
  <si>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</si>
  <si>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</si>
  <si>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</si>
  <si>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</si>
  <si>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</si>
  <si>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</si>
  <si>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</si>
  <si>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</si>
  <si>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</si>
  <si>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</si>
  <si>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PZS na přejezdu P3283 v km 96,543 v úseku Rumburk - Jiříkov</t>
  </si>
  <si>
    <t>KSO:</t>
  </si>
  <si>
    <t>828 89 16</t>
  </si>
  <si>
    <t>CC-CZ:</t>
  </si>
  <si>
    <t>21219</t>
  </si>
  <si>
    <t>Místo:</t>
  </si>
  <si>
    <t xml:space="preserve"> </t>
  </si>
  <si>
    <t>Datum:</t>
  </si>
  <si>
    <t>26. 9. 2022</t>
  </si>
  <si>
    <t>CZ-CPV:</t>
  </si>
  <si>
    <t>45316000-5</t>
  </si>
  <si>
    <t>CZ-CPA:</t>
  </si>
  <si>
    <t>43.21.10</t>
  </si>
  <si>
    <t>Zadavatel:</t>
  </si>
  <si>
    <t>IČ:</t>
  </si>
  <si>
    <t/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</si>
  <si>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</si>
  <si>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</si>
  <si>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</si>
  <si>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</si>
  <si>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</si>
  <si>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</si>
  <si>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</si>
  <si>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</si>
  <si>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</si>
  <si>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</si>
  <si>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</si>
  <si>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</si>
  <si>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</si>
  <si>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</si>
  <si>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</si>
  <si>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</si>
  <si>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</si>
  <si>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</si>
  <si>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</si>
  <si>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</si>
  <si>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</si>
  <si>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</si>
  <si>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</si>
  <si>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</si>
  <si>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</si>
  <si>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</si>
  <si>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</si>
  <si>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</si>
  <si>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</si>
  <si>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</si>
  <si>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</si>
  <si>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</si>
  <si>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</si>
  <si>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</si>
  <si>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</si>
  <si>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</si>
  <si>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</si>
  <si>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</si>
  <si>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</si>
  <si>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</si>
  <si>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</si>
  <si>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</si>
  <si>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</si>
  <si>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</si>
  <si>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</si>
  <si>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</si>
  <si>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PS 01-01-31</t>
  </si>
  <si>
    <t>Železniční přejezd v km 96,543 (P3283), PZZ</t>
  </si>
  <si>
    <t>STA</t>
  </si>
  <si>
    <t>1</t>
  </si>
  <si>
    <t>{35eea3fd-2672-46a5-99fe-c21f77233d5a}</t>
  </si>
  <si>
    <t>2</t>
  </si>
  <si>
    <t>01</t>
  </si>
  <si>
    <t>Železniční přejezdu v km 96,543</t>
  </si>
  <si>
    <t>Soupis</t>
  </si>
  <si>
    <t>{9e68b98f-c432-418a-836f-3d8266ed05ea}</t>
  </si>
  <si>
    <t>3</t>
  </si>
  <si>
    <t>{6629af4d-f0d9-4c2c-9e53-0b9780154538}</t>
  </si>
  <si>
    <t>/</t>
  </si>
  <si>
    <t>01.1</t>
  </si>
  <si>
    <t>Technologická část - ÚOŽI</t>
  </si>
  <si>
    <t>4</t>
  </si>
  <si>
    <t>{2d3387fc-64c5-4a0d-90cc-82266b8b340a}</t>
  </si>
  <si>
    <t>01.2</t>
  </si>
  <si>
    <t>Stavební část - URS</t>
  </si>
  <si>
    <t>{03505475-bcd4-4754-8fe9-00f9983e8a2d}</t>
  </si>
  <si>
    <t>01.3</t>
  </si>
  <si>
    <t>Demontáže</t>
  </si>
  <si>
    <t>{30630636-b88e-482c-a115-dd5289d124b7}</t>
  </si>
  <si>
    <t>01.4</t>
  </si>
  <si>
    <t>Dodávky SSZT - NEOCEŇOVAT</t>
  </si>
  <si>
    <t>{d6dfb1c6-dcff-46eb-888f-41371ace002d}</t>
  </si>
  <si>
    <t>02</t>
  </si>
  <si>
    <t>Počítače náprav</t>
  </si>
  <si>
    <t>{d6c9cd60-8e18-4584-976a-f143fe450e14}</t>
  </si>
  <si>
    <t>03</t>
  </si>
  <si>
    <t>Kabelizace</t>
  </si>
  <si>
    <t>{fcbc4e2f-eb33-4fab-a4b4-98cdbf86c780}</t>
  </si>
  <si>
    <t>03.1</t>
  </si>
  <si>
    <t>Technologická část</t>
  </si>
  <si>
    <t>{f1143695-30a8-4f4b-81bf-446a6f8bfc14}</t>
  </si>
  <si>
    <t>03.2</t>
  </si>
  <si>
    <t>Stavební část</t>
  </si>
  <si>
    <t>{e2d0152f-6cf4-4adf-80a0-aa4e1c607c31}</t>
  </si>
  <si>
    <t>04</t>
  </si>
  <si>
    <t>Stavební úpravy na přejezdu</t>
  </si>
  <si>
    <t>{6e9a6e1e-ac80-4ce3-939f-08b7118cfe4d}</t>
  </si>
  <si>
    <t>PS 01-01-32</t>
  </si>
  <si>
    <t>Úprava ovládání přejezdů R3, R4 a R5</t>
  </si>
  <si>
    <t>{292c85b6-7a51-4853-a4f1-4d6bfca3790b}</t>
  </si>
  <si>
    <t>{9629409c-5057-4175-8733-77b907b034d1}</t>
  </si>
  <si>
    <t>{3dd326f3-3be3-457e-9e4a-b705bd031cc3}</t>
  </si>
  <si>
    <t>VON</t>
  </si>
  <si>
    <t>Vedlejší a ostatní rozpočtové náklady</t>
  </si>
  <si>
    <t>{90d9115b-4692-4c9d-9fd2-c9367e308a4b}</t>
  </si>
  <si>
    <t>KRYCÍ LIST SOUPISU PRACÍ</t>
  </si>
  <si>
    <t>Objekt:</t>
  </si>
  <si>
    <t>PS 01-01-31 - Železniční přejezd v km 96,543 (P3283), PZZ</t>
  </si>
  <si>
    <t>Soupis:</t>
  </si>
  <si>
    <t>01 - Železniční přejezdu v km 96,543</t>
  </si>
  <si>
    <t>Úroveň 4:</t>
  </si>
  <si>
    <t>01.1 - Technologická část - ÚOŽI</t>
  </si>
  <si>
    <t>REKAPITULACE ČLENĚNÍ SOUPISU PRACÍ</t>
  </si>
  <si>
    <t>Kód dílu - Popis</t>
  </si>
  <si>
    <t>Cena celkem [CZK]</t>
  </si>
  <si>
    <t>-1</t>
  </si>
  <si>
    <t>OST - Ostatní</t>
  </si>
  <si>
    <t xml:space="preserve">    sw - Úprava SW a elektroniky</t>
  </si>
  <si>
    <t xml:space="preserve">    10 - Úprava KD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</si>
  <si>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</si>
  <si>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</si>
  <si>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</si>
  <si>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</si>
  <si>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</si>
  <si>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</si>
  <si>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</si>
  <si>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</si>
  <si>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</si>
  <si>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</si>
  <si>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</si>
  <si>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</si>
  <si>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</si>
  <si>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</si>
  <si>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</si>
  <si>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ROZPOCET</t>
  </si>
  <si>
    <t>M</t>
  </si>
  <si>
    <t>7494004945r</t>
  </si>
  <si>
    <t>Kompaktní jističe Kompaktní jističe do 160A Vypínací spouště AC/DC 110 V</t>
  </si>
  <si>
    <t>kus</t>
  </si>
  <si>
    <t>128</t>
  </si>
  <si>
    <t>-2024939244</t>
  </si>
  <si>
    <t>P</t>
  </si>
  <si>
    <t>Poznámka k položce:_x000d_
ZP-ASA/24</t>
  </si>
  <si>
    <t>7494010105r</t>
  </si>
  <si>
    <t>Přístroje pro spínání a ovládání Ovladače, signálky Ovladače Otočný přepínač kompletní</t>
  </si>
  <si>
    <t>Sborník UOŽI 01 2021</t>
  </si>
  <si>
    <t>-1607467912</t>
  </si>
  <si>
    <t>Poznámka k položce:_x000d_
S 40 JD 2203 C06</t>
  </si>
  <si>
    <t>7593000010</t>
  </si>
  <si>
    <t>Dobíječe, usměrňovače, napáječe Usměrňovač E230 G12/25, na polici/na zeď/na DIN lištu, základní stavová indikace opticky i bezpotenciálově, teplotní kompenzace</t>
  </si>
  <si>
    <t>Sborník UOŽI 01 2022</t>
  </si>
  <si>
    <t>-1598507579</t>
  </si>
  <si>
    <t>7494005313r</t>
  </si>
  <si>
    <t>Kompaktní jističe Kompaktní jističe Jističe do 630A Pomocné kontakty</t>
  </si>
  <si>
    <t>1580364113</t>
  </si>
  <si>
    <t>Poznámka k položce:_x000d_
ZP-IHK</t>
  </si>
  <si>
    <t>5</t>
  </si>
  <si>
    <t>7494009288r</t>
  </si>
  <si>
    <t>Přístroje pro spínání a ovládání Stykače a nadproudová relé Stykače Hlídací proudové relé - HRN33</t>
  </si>
  <si>
    <t>2114730432</t>
  </si>
  <si>
    <t>6</t>
  </si>
  <si>
    <t>K</t>
  </si>
  <si>
    <t>7494151010</t>
  </si>
  <si>
    <t>Montáž modulárních rozvodnic min. IP 30, počet modulů do 72 - do zdi, na zeď nebo konstrukci, včetně montáže nosné konstrukce, kotevní, spojovací prvků, provedení zkoušek, dodání atestů, revizní zprávy včetně kusové zkoušky. Neobsahuje elektrovýzbroj</t>
  </si>
  <si>
    <t>64</t>
  </si>
  <si>
    <t>-1625498986</t>
  </si>
  <si>
    <t>7</t>
  </si>
  <si>
    <t>7494000008</t>
  </si>
  <si>
    <t>Rozvodnicové a rozváděčové skříně Distri Rozvodnicové skříně DistriTon Plastové Nástěnné (IP40) pro nástěnnou montáž, neprůhledné dveře, počet řad 3, počet modulů v řadě 14, krytí IP40, PE+N, barva bílá, materiál: plast</t>
  </si>
  <si>
    <t>1791027025</t>
  </si>
  <si>
    <t>8</t>
  </si>
  <si>
    <t>7494153015</t>
  </si>
  <si>
    <t>Montáž prázdných plastových kabelových skříní min. IP 44, výšky do 800 mm, hloubky do 320 mm kompaktní pilíř š 660-1 060 mm - včetně elektrovýzbroje</t>
  </si>
  <si>
    <t>-219069316</t>
  </si>
  <si>
    <t>9</t>
  </si>
  <si>
    <t>7493601300</t>
  </si>
  <si>
    <t>Kabelové a zásuvkové skříně, elektroměrové rozvaděče Prázdné skříně a pilíře Skříň plastová kompaktní pilíř včetně základu, IP44, šířka 600 mm, výška 1000 mm, hloubka do 400 mm, PUR lak</t>
  </si>
  <si>
    <t>1561358595</t>
  </si>
  <si>
    <t>10</t>
  </si>
  <si>
    <t>7493601040</t>
  </si>
  <si>
    <t>Kabelové a zásuvkové skříně, elektroměrové rozvaděče Prázdné skříně a pilíře Sokly a základy pro plastové pilíře, sokl venkovní min. IP44, šíře 420mm, výška 600mm, hloubka 216mm</t>
  </si>
  <si>
    <t>-1537270597</t>
  </si>
  <si>
    <t>11</t>
  </si>
  <si>
    <t>7494351010</t>
  </si>
  <si>
    <t>Montáž jističů (do 10 kA) jednopólových do 20 A</t>
  </si>
  <si>
    <t>588474738</t>
  </si>
  <si>
    <t>12</t>
  </si>
  <si>
    <t>7494351020</t>
  </si>
  <si>
    <t>Montáž jističů (do 10 kA) dvoupólových nebo 1+N pólových do 20 A</t>
  </si>
  <si>
    <t>-1966266348</t>
  </si>
  <si>
    <t>13</t>
  </si>
  <si>
    <t>7494351022</t>
  </si>
  <si>
    <t>Montáž jističů (do 10 kA) dvoupólových nebo 1+N pólových přes 20 do 63 A</t>
  </si>
  <si>
    <t>1102870493</t>
  </si>
  <si>
    <t>14</t>
  </si>
  <si>
    <t>7494351030</t>
  </si>
  <si>
    <t>Montáž jističů (do 10 kA) třípólových do 20 A</t>
  </si>
  <si>
    <t>-1096871060</t>
  </si>
  <si>
    <t>7494351040</t>
  </si>
  <si>
    <t>Montáž jističů (do 10 kA) tři+N pólových do 20 A</t>
  </si>
  <si>
    <t>-20283886</t>
  </si>
  <si>
    <t>16</t>
  </si>
  <si>
    <t>7494457530r</t>
  </si>
  <si>
    <t>Montáž lišt propojovacích</t>
  </si>
  <si>
    <t>-1883130532</t>
  </si>
  <si>
    <t>17</t>
  </si>
  <si>
    <t>7494551020</t>
  </si>
  <si>
    <t>Montáž vačkových silových spínačů - vypínačů třípólových nebo čtyřpólových do 25 A - vypínač 0-1</t>
  </si>
  <si>
    <t>2101210033</t>
  </si>
  <si>
    <t>18</t>
  </si>
  <si>
    <t>7494004546</t>
  </si>
  <si>
    <t>Modulární přístroje Ostatní přístroje -modulární přístroje Vypínače In 63 A, Ue DC 1000 V, 4pól, šířka 4 moduly, náhrada za např. 5TE2 515-1</t>
  </si>
  <si>
    <t>-336864354</t>
  </si>
  <si>
    <t>19</t>
  </si>
  <si>
    <t>7494551022</t>
  </si>
  <si>
    <t>Montáž vačkových silových spínačů - vypínačů třípólových nebo čtyřpólových do 63 A - vypínač 0-1</t>
  </si>
  <si>
    <t>1052665248</t>
  </si>
  <si>
    <t>20</t>
  </si>
  <si>
    <t>7494004538</t>
  </si>
  <si>
    <t>Modulární přístroje Ostatní přístroje -modulární přístroje Vypínače In 63 A, Ue AC 250/440 V, 3+N-pól</t>
  </si>
  <si>
    <t>-254459306</t>
  </si>
  <si>
    <t>7494552020</t>
  </si>
  <si>
    <t>Montáž vačkových silových spínačů - přepínačů třípólových do 63 A - přepínač 1-0-1</t>
  </si>
  <si>
    <t>-1893522281</t>
  </si>
  <si>
    <t>22</t>
  </si>
  <si>
    <t>7494010084</t>
  </si>
  <si>
    <t>Přístroje pro spínání a ovládání Ovladače, signálky Ovladače CM přepínač 2 polohy 1zap+1vyp 20A</t>
  </si>
  <si>
    <t>1851899627</t>
  </si>
  <si>
    <t>23</t>
  </si>
  <si>
    <t>7494009464</t>
  </si>
  <si>
    <t>Přístroje pro spínání a ovládání Stykače a nadproudová relé Stykače pro spínání kondenzátorů Instalační stykače AC/DC pomocný kontakt 1x zapínací kontakt, 1x rozpínací kontakt</t>
  </si>
  <si>
    <t>43100182</t>
  </si>
  <si>
    <t>24</t>
  </si>
  <si>
    <t>7494559010</t>
  </si>
  <si>
    <t>Montáž relé modulárního</t>
  </si>
  <si>
    <t>-1841363064</t>
  </si>
  <si>
    <t>25</t>
  </si>
  <si>
    <t>7494003336</t>
  </si>
  <si>
    <t>Modulární přístroje Jističe do 80 A; 10 kA 2-pólové In 32 A, Ue AC 230/400 V / DC 144 V, charakteristika C, 2pól, Icn 10 kA</t>
  </si>
  <si>
    <t>1497286014</t>
  </si>
  <si>
    <t>Poznámka k položce:_x000d_
PL7</t>
  </si>
  <si>
    <t>26</t>
  </si>
  <si>
    <t>7494003332</t>
  </si>
  <si>
    <t>Modulární přístroje Jističe do 80 A; 10 kA 2-pólové In 20 A, Ue AC 230/400 V / DC 144 V, charakteristika C, 2pól, Icn 10 kA</t>
  </si>
  <si>
    <t>-1166501337</t>
  </si>
  <si>
    <t>27</t>
  </si>
  <si>
    <t>7494003320</t>
  </si>
  <si>
    <t>Modulární přístroje Jističe do 80 A; 10 kA 2-pólové In 4 A, Ue AC 230/400 V / DC 144 V, charakteristika C, 2pól, Icn 10 kA</t>
  </si>
  <si>
    <t>1247278967</t>
  </si>
  <si>
    <t>28</t>
  </si>
  <si>
    <t>7494003184</t>
  </si>
  <si>
    <t>Modulární přístroje Jističe do 80 A; 10 kA 1-pólové In 1 A, Ue AC 230 V / DC 72 V, charakteristika D, 1pól, Icn 10 kA</t>
  </si>
  <si>
    <t>743705283</t>
  </si>
  <si>
    <t>29</t>
  </si>
  <si>
    <t>7494003354</t>
  </si>
  <si>
    <t>Modulární přístroje Jističe do 80 A; 10 kA 2-pólové In 2 A, Ue AC 230/400 V / DC 144 V, charakteristika D, 2pól, Icn 10 kA</t>
  </si>
  <si>
    <t>-1948270575</t>
  </si>
  <si>
    <t>30</t>
  </si>
  <si>
    <t>7494003350</t>
  </si>
  <si>
    <t>Modulární přístroje Jističe do 80 A; 10 kA 2-pólové In 1 A, Ue AC 230/400 V / DC 144 V, charakteristika D, 2pól, Icn 10 kA</t>
  </si>
  <si>
    <t>1098297503</t>
  </si>
  <si>
    <t>31</t>
  </si>
  <si>
    <t>7494003348</t>
  </si>
  <si>
    <t>Modulární přístroje Jističe do 80 A; 10 kA 2-pólové In 0,5 A, Ue AC 230/400 V / DC 144 V, charakteristika D, 2pól, Icn 10 kA</t>
  </si>
  <si>
    <t>-1975614399</t>
  </si>
  <si>
    <t>32</t>
  </si>
  <si>
    <t>7494003492r</t>
  </si>
  <si>
    <t>Modulární přístroje Jističe do 80 A; 10 kA 4-pólové In 0,5 A, Ue AC 230/400 V / DC 216 V, charakteristika C, 4-pól, Icn 10 kA</t>
  </si>
  <si>
    <t>-1457191992</t>
  </si>
  <si>
    <t>33</t>
  </si>
  <si>
    <t>7494003146</t>
  </si>
  <si>
    <t>Modulární přístroje Jističe do 80 A; 10 kA 1-pólové In 0,5 A, Ue AC 230 V / DC 72 V, charakteristika C, 1pól, Icn 10 kA</t>
  </si>
  <si>
    <t>-1560396092</t>
  </si>
  <si>
    <t>34</t>
  </si>
  <si>
    <t>7494003234</t>
  </si>
  <si>
    <t>Modulární přístroje Jističe do 80 A; 10 kA 1+N-pólové In 2 A, Ue AC 230 V / DC 72 V, charakteristika C, 1+N-pól, Icn 10 kA</t>
  </si>
  <si>
    <t>-374124326</t>
  </si>
  <si>
    <t>35</t>
  </si>
  <si>
    <t>7494003216</t>
  </si>
  <si>
    <t>Modulární přístroje Jističe do 80 A; 10 kA 1+N-pólové In 10 A, Ue AC 230 V / DC 72 V, charakteristika B, 1+N-pól, Icn 10 kA</t>
  </si>
  <si>
    <t>-1260173942</t>
  </si>
  <si>
    <t>36</t>
  </si>
  <si>
    <t>7494003214</t>
  </si>
  <si>
    <t>Modulární přístroje Jističe do 80 A; 10 kA 1+N-pólové In 6 A, Ue AC 230 V / DC 72 V, charakteristika B, 1+N-pól, Icn 10 kA</t>
  </si>
  <si>
    <t>-1197354484</t>
  </si>
  <si>
    <t>37</t>
  </si>
  <si>
    <t>7494003242</t>
  </si>
  <si>
    <t>Modulární přístroje Jističe do 80 A; 10 kA 1+N-pólové In 10 A, Ue AC 230 V / DC 72 V, charakteristika C, 1+N-pól, Icn 10 kA</t>
  </si>
  <si>
    <t>-639562374</t>
  </si>
  <si>
    <t>38</t>
  </si>
  <si>
    <t>7494003384</t>
  </si>
  <si>
    <t>Modulární přístroje Jističe do 80 A; 10 kA 3-pólové In 13 A, Ue AC 230/400 V / DC 216 V, charakteristika B, 3pól, Icn 10 kA</t>
  </si>
  <si>
    <t>1033541100</t>
  </si>
  <si>
    <t>39</t>
  </si>
  <si>
    <t>7494003472</t>
  </si>
  <si>
    <t>Modulární přístroje Jističe do 80 A; 10 kA 3+N-pólové In 6 A, Ue AC 230/400 V / DC 216 V, charakteristika B, 3+N-pól, Icn 10 kA</t>
  </si>
  <si>
    <t>284718436</t>
  </si>
  <si>
    <t>40</t>
  </si>
  <si>
    <t>7494004164</t>
  </si>
  <si>
    <t>Modulární přístroje Přepěťové ochrany Svodiče přepětí oddělovací tlumivka mezi svodiče typu 2 a 3</t>
  </si>
  <si>
    <t>-1391792646</t>
  </si>
  <si>
    <t>Poznámka k položce:_x000d_
Tlumivka RTO-16</t>
  </si>
  <si>
    <t>41</t>
  </si>
  <si>
    <t>7494004534</t>
  </si>
  <si>
    <t>Modulární přístroje Ostatní přístroje -modulární přístroje Vypínače In 32 A, Ue AC 250/440 V, 3+N-pól</t>
  </si>
  <si>
    <t>-51875920</t>
  </si>
  <si>
    <t>Poznámka k položce:_x000d_
Hlavní vypínač IS-25/4</t>
  </si>
  <si>
    <t>42</t>
  </si>
  <si>
    <t>7494004158</t>
  </si>
  <si>
    <t>Modulární přístroje Přepěťové ochrany Svodiče přepětí typ 3, náhradní díl, Imax 3 kA, Uc AC 253 V, pouze výměnný modul, varistor, např. pro SVD-253, 1+N-pól</t>
  </si>
  <si>
    <t>31764607</t>
  </si>
  <si>
    <t>Poznámka k položce:_x000d_
Přepěťová ochrana DA275DJ</t>
  </si>
  <si>
    <t>43</t>
  </si>
  <si>
    <t>7593321458</t>
  </si>
  <si>
    <t>Prvky Svodič přepětí, jmenovité napětí 600V, s dálkovou signalizací poruchy</t>
  </si>
  <si>
    <t>-1487692977</t>
  </si>
  <si>
    <t>Poznámka k položce:_x000d_
Přepěťová ochrana SPI-35/440</t>
  </si>
  <si>
    <t>44</t>
  </si>
  <si>
    <t>7593321520</t>
  </si>
  <si>
    <t>Prvky Ochrana přepěťová SLP-275 V/4 S, 40 kA (8/20) - čtyřpólový varistorový svodič přepětí, vyjímatelný modul, optická signalizace poruchy, možnost blokace modulu</t>
  </si>
  <si>
    <t>908747687</t>
  </si>
  <si>
    <t>Poznámka k položce:_x000d_
Přepěťová ochrana SLP-275V/4S</t>
  </si>
  <si>
    <t>45</t>
  </si>
  <si>
    <t>7593320382r</t>
  </si>
  <si>
    <t>Propojovací lišta Z-GV-U/3</t>
  </si>
  <si>
    <t>-177897532</t>
  </si>
  <si>
    <t>46</t>
  </si>
  <si>
    <t>7494559030</t>
  </si>
  <si>
    <t>Montáž relé příslušenství k relé</t>
  </si>
  <si>
    <t>-467605017</t>
  </si>
  <si>
    <t>47</t>
  </si>
  <si>
    <t>7494653035</t>
  </si>
  <si>
    <t>Montáž příslušenství spínací jednotky</t>
  </si>
  <si>
    <t>1027013260</t>
  </si>
  <si>
    <t>48</t>
  </si>
  <si>
    <t>7590115010</t>
  </si>
  <si>
    <t>Montáž objektu rozměru do 6,0 x 3,0 m - usazení na základy, zatažení kabelů a zřízení kabelové rezervy, opravný nátěr. Neobsahuje výkop a zához jam</t>
  </si>
  <si>
    <t>279058762</t>
  </si>
  <si>
    <t>49</t>
  </si>
  <si>
    <t>7590110120</t>
  </si>
  <si>
    <t>Domky, přístřešky Reléový domek - výška 3,10 m - podle zvl. požadavků a předložené dokumentace vč. základní výbavy rozvaděče, osvětlení, dvou zásuvek, ventilátoru a topení 3x2 m</t>
  </si>
  <si>
    <t>26502417</t>
  </si>
  <si>
    <t>50</t>
  </si>
  <si>
    <t>7590115030</t>
  </si>
  <si>
    <t>Montáž objektu střechy sedlové nebo valbové rel. domku rozměru do 3x3 m</t>
  </si>
  <si>
    <t>-570806352</t>
  </si>
  <si>
    <t>51</t>
  </si>
  <si>
    <t>7590110400</t>
  </si>
  <si>
    <t xml:space="preserve">Domky, přístřešky Střecha sedlová  rel.domku - podle zvl. požadavků a předložené dokumentace 3x2 m</t>
  </si>
  <si>
    <t>106634413</t>
  </si>
  <si>
    <t>52</t>
  </si>
  <si>
    <t>7590110700</t>
  </si>
  <si>
    <t xml:space="preserve">Domky, přístřešky Okapy a děšťové svody - pro rel. domek podle zvl. požadavků a  předložené dokumentace 3x2 m</t>
  </si>
  <si>
    <t>-354700262</t>
  </si>
  <si>
    <t>53</t>
  </si>
  <si>
    <t>7590110614</t>
  </si>
  <si>
    <t>Domky, přístřešky Domky s integrovanou betonovou střechou vč. základní výbavy rozvaděče, osvětlení, dvou zásuvek, ventilátoru a topení Základový fundament pro reléový domek (pro domek 1,7 m x 1,7 m jsou potřeba 3 ks, pro domek 1,7 m x 3 m jsou …</t>
  </si>
  <si>
    <t>-1238498507</t>
  </si>
  <si>
    <t>54</t>
  </si>
  <si>
    <t>7590125030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</si>
  <si>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</si>
  <si>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1002501386</t>
  </si>
  <si>
    <t>55</t>
  </si>
  <si>
    <t>7590120175</t>
  </si>
  <si>
    <t>Skříně Skříň přístroj.pro přejezdy sp 133/313.1.12 (HM0354399998281)</t>
  </si>
  <si>
    <t>3595915</t>
  </si>
  <si>
    <t>56</t>
  </si>
  <si>
    <t>7590120150</t>
  </si>
  <si>
    <t xml:space="preserve">Skříně Skříňka pro venk.ovl.PZ  (HM0404134130000)</t>
  </si>
  <si>
    <t>256</t>
  </si>
  <si>
    <t>1689450345</t>
  </si>
  <si>
    <t>57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</si>
  <si>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</si>
  <si>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</si>
  <si>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-1714157703</t>
  </si>
  <si>
    <t>58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</si>
  <si>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</si>
  <si>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</si>
  <si>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2099122753</t>
  </si>
  <si>
    <t>59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</si>
  <si>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</si>
  <si>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</si>
  <si>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-1119112237</t>
  </si>
  <si>
    <t>60</t>
  </si>
  <si>
    <t>7592815044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</si>
  <si>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</si>
  <si>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1112500275</t>
  </si>
  <si>
    <t>61</t>
  </si>
  <si>
    <t>7592825105</t>
  </si>
  <si>
    <t>Montáž zařízení pro nevidomé do jednoho výstražníku</t>
  </si>
  <si>
    <t>-2065882084</t>
  </si>
  <si>
    <t>62</t>
  </si>
  <si>
    <t>7592825110</t>
  </si>
  <si>
    <t>Montáž kříže výstražného</t>
  </si>
  <si>
    <t>-1241206058</t>
  </si>
  <si>
    <t>63</t>
  </si>
  <si>
    <t>7592835020</t>
  </si>
  <si>
    <t>Montáž součástí stojanu se závorou stojanu závory nízkého</t>
  </si>
  <si>
    <t>80969894</t>
  </si>
  <si>
    <t>7592835036</t>
  </si>
  <si>
    <t>Montáž součástí stojanu se závorou břevna závorového nad 5,5 m s kontrolou celistvosti</t>
  </si>
  <si>
    <t>-1228261556</t>
  </si>
  <si>
    <t>65</t>
  </si>
  <si>
    <t>7592820750</t>
  </si>
  <si>
    <t>Součásti výstražníku Zdroj akust.signálu pro nevido ZN 24 24V (HM0404229200020)</t>
  </si>
  <si>
    <t>-1004917079</t>
  </si>
  <si>
    <t>66</t>
  </si>
  <si>
    <t>7592905012</t>
  </si>
  <si>
    <t>Montáž článku niklokadmiového kapacity přes 200 Ah - postavení článku, připojení vodičů, ochrana svorek vazelinou, změření napětí, kontrola elektrolytu s případným doplněním destilovanou vodou</t>
  </si>
  <si>
    <t>1208244539</t>
  </si>
  <si>
    <t>67</t>
  </si>
  <si>
    <t>7592910190</t>
  </si>
  <si>
    <t>Baterie Staniční akumulátory NiCd článek 1,2 V/300 Ah C5 s vláknitou elektrodou, cena včetně spojovacího materiálu a bateriového nosiče či stojanu</t>
  </si>
  <si>
    <t>-1826125599</t>
  </si>
  <si>
    <t>68</t>
  </si>
  <si>
    <t>7592905072</t>
  </si>
  <si>
    <t>Montáž rekombinační zátky nad 300 Ah</t>
  </si>
  <si>
    <t>-1380205439</t>
  </si>
  <si>
    <t>69</t>
  </si>
  <si>
    <t>7592910315</t>
  </si>
  <si>
    <t>Baterie Staniční akumulátory Rekombinační zátka AquaGen Premium Top V (použití od 301 Ah)</t>
  </si>
  <si>
    <t>-1453259867</t>
  </si>
  <si>
    <t>70</t>
  </si>
  <si>
    <t>7593005010</t>
  </si>
  <si>
    <t>Montáž dobíječe, usměrňovače, napáječe do stojanové řady - včetně připojení vodičů elektrické sítě ss rozvodu a uzemnění, přezkoušení funkce</t>
  </si>
  <si>
    <t>460544682</t>
  </si>
  <si>
    <t>71</t>
  </si>
  <si>
    <t>7593315100</t>
  </si>
  <si>
    <t>Montáž zabezpečovacího stojanu reléového - upevnění stojanu do stojanové řady, připojení ochranného uzemnění a informativní kontrola zapojení</t>
  </si>
  <si>
    <t>26086527</t>
  </si>
  <si>
    <t>72</t>
  </si>
  <si>
    <t>7592810904</t>
  </si>
  <si>
    <t>Reléový stojan PZS vystrojený na jednokolejné trati s automatickými závorami 2 - 4 kusy výstražníků - kategorie dle ČSN 34 2650 ed.2: PZS 3(2) S,B(N),I(L)</t>
  </si>
  <si>
    <t>komplet</t>
  </si>
  <si>
    <t>-930876984</t>
  </si>
  <si>
    <t>73</t>
  </si>
  <si>
    <t>7593315106</t>
  </si>
  <si>
    <t>Montáž zabezpečovacího stojanu s elektronickými prvky a panely - upevnění stojanu do stojanové řady, připojení ochranného uzemnění a informativní kontrola zapojení</t>
  </si>
  <si>
    <t>1796373279</t>
  </si>
  <si>
    <t>74</t>
  </si>
  <si>
    <t>7593315120</t>
  </si>
  <si>
    <t>Montáž stojanové řady pro 1 stojan - sestavení dodané konstrukce, vyměření místa a usazení stojanové řady, montáž ochranných plechů a roštu stojanové řady, ukotvení</t>
  </si>
  <si>
    <t>1479826200</t>
  </si>
  <si>
    <t>75</t>
  </si>
  <si>
    <t>7593310880</t>
  </si>
  <si>
    <t>Konstrukční díly Řada stojan. pro 1 stojan 19 polí inov. (HM0404215990311)</t>
  </si>
  <si>
    <t>-1099117519</t>
  </si>
  <si>
    <t>76</t>
  </si>
  <si>
    <t>7593315380</t>
  </si>
  <si>
    <t>Montáž panelu reléového</t>
  </si>
  <si>
    <t>-219198512</t>
  </si>
  <si>
    <t>77</t>
  </si>
  <si>
    <t>7593501825</t>
  </si>
  <si>
    <t>Trasy kabelového vedení Lokátory a markery Ball Marker 1428 - XR ID, fialový zabezpečováci zapisovatelný</t>
  </si>
  <si>
    <t>-1088526446</t>
  </si>
  <si>
    <t>78</t>
  </si>
  <si>
    <t>7593505270</t>
  </si>
  <si>
    <t>Montáž kabelového označníku Ball Marker - upevnění kabelového označníku na plášť kabelu upevňovacími prvky</t>
  </si>
  <si>
    <t>343517714</t>
  </si>
  <si>
    <t>79</t>
  </si>
  <si>
    <t>7594305025</t>
  </si>
  <si>
    <t>Montáž součástí počítače náprav přepěťové ochrany napájení</t>
  </si>
  <si>
    <t>-1029250064</t>
  </si>
  <si>
    <t>80</t>
  </si>
  <si>
    <t>7592010186</t>
  </si>
  <si>
    <t>Kolové senzory a snímače počítačů náprav Přepěťová ochrana EPO</t>
  </si>
  <si>
    <t>1389608534</t>
  </si>
  <si>
    <t>81</t>
  </si>
  <si>
    <t>7596915030</t>
  </si>
  <si>
    <t>Montáž telefonního objektu VTO 3 - 11 plastového ve sloupu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</si>
  <si>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784986489</t>
  </si>
  <si>
    <t>82</t>
  </si>
  <si>
    <t>7596910050</t>
  </si>
  <si>
    <t>Venkovní telefonní objekty Objekt telef.venk.VTO 9 plastový sloupek (CV540329009)</t>
  </si>
  <si>
    <t>-2055234537</t>
  </si>
  <si>
    <t>83</t>
  </si>
  <si>
    <t>7598095120</t>
  </si>
  <si>
    <t>Přezkoušení a regulace časové jednotky - kontrola zapojení včetně příslušného zkoušení hodnot zařízení</t>
  </si>
  <si>
    <t>1518817067</t>
  </si>
  <si>
    <t>84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</si>
  <si>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</si>
  <si>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</si>
  <si>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-736157142</t>
  </si>
  <si>
    <t>85</t>
  </si>
  <si>
    <t>7598095210</t>
  </si>
  <si>
    <t>Měření zabezpečovacího relé před uvedením do provozu - kontrola zapojení, provedení příslušných měření, přezkoušení funkce</t>
  </si>
  <si>
    <t>-688992212</t>
  </si>
  <si>
    <t>86</t>
  </si>
  <si>
    <t>7598095225</t>
  </si>
  <si>
    <t>Kapacitní zkouška baterie staniční (bez ohledu na počet článků)</t>
  </si>
  <si>
    <t>247555088</t>
  </si>
  <si>
    <t>87</t>
  </si>
  <si>
    <t>7598095505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</si>
  <si>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</si>
  <si>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-1193312774</t>
  </si>
  <si>
    <t>88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</si>
  <si>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</si>
  <si>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</si>
  <si>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93669536</t>
  </si>
  <si>
    <t>89</t>
  </si>
  <si>
    <t>7598095560</t>
  </si>
  <si>
    <t>Vyhotovení protokolu UTZ pro PZZ se závorou jedna kolej - vykonání prohlídky a zkoušky včetně vyhotovení protokolu podle vyhl. 100/1995 Sb.</t>
  </si>
  <si>
    <t>1951422301</t>
  </si>
  <si>
    <t>90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</si>
  <si>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</si>
  <si>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</si>
  <si>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1691430865</t>
  </si>
  <si>
    <t>91</t>
  </si>
  <si>
    <t>7498150525</t>
  </si>
  <si>
    <t>Vyhotovení výchozí revizní zprávy příplatek za každých dalších i započatých 500 000 Kč přes 1 000 000 Kč</t>
  </si>
  <si>
    <t>-2014864414</t>
  </si>
  <si>
    <t>92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</si>
  <si>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</si>
  <si>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</si>
  <si>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-1091868926</t>
  </si>
  <si>
    <t>sw</t>
  </si>
  <si>
    <t>Úprava SW a elektroniky</t>
  </si>
  <si>
    <t>93</t>
  </si>
  <si>
    <t>7593315425</t>
  </si>
  <si>
    <t>Zhotovení jednoho zapojení při volné vazbě - naměření vodiče, zatažení a připojení</t>
  </si>
  <si>
    <t>-715194668</t>
  </si>
  <si>
    <t>94</t>
  </si>
  <si>
    <t>7593317010</t>
  </si>
  <si>
    <t>Zrušení jednoho zapojení při volné vazbě {odpojení vodiče a jeho vytažení} - odpojení vodiče a jeho vytažení</t>
  </si>
  <si>
    <t>1296780380</t>
  </si>
  <si>
    <t>95</t>
  </si>
  <si>
    <t>7592605010</t>
  </si>
  <si>
    <t>Instalace SW do PC</t>
  </si>
  <si>
    <t>hod</t>
  </si>
  <si>
    <t>-180766435</t>
  </si>
  <si>
    <t>Poznámka k položce:_x000d_
SW REMOTE</t>
  </si>
  <si>
    <t>96</t>
  </si>
  <si>
    <t>7592605020</t>
  </si>
  <si>
    <t>Konfigurace SW v PC</t>
  </si>
  <si>
    <t>358617999</t>
  </si>
  <si>
    <t>Poznámka k položce:_x000d_
Zkouška sestavy</t>
  </si>
  <si>
    <t>97</t>
  </si>
  <si>
    <t>7593321524</t>
  </si>
  <si>
    <t>Prvky Translátor 600:150 (4kV) (HM0382412990016)</t>
  </si>
  <si>
    <t>60867378</t>
  </si>
  <si>
    <t>98</t>
  </si>
  <si>
    <t>7593320600</t>
  </si>
  <si>
    <t>Prvky Jednotka BPS4 F</t>
  </si>
  <si>
    <t>-1607216090</t>
  </si>
  <si>
    <t>99</t>
  </si>
  <si>
    <t>7593320747</t>
  </si>
  <si>
    <t>Prvky ESB2 F - elektronický střed baterie</t>
  </si>
  <si>
    <t>-1448505181</t>
  </si>
  <si>
    <t>100</t>
  </si>
  <si>
    <t>7596610160</t>
  </si>
  <si>
    <t>Hodinová zařízení Hlavní hodiny Přijímací modul pro bezdrátovou komunikaci, výstup DCF 77</t>
  </si>
  <si>
    <t>-32756545</t>
  </si>
  <si>
    <t>101</t>
  </si>
  <si>
    <t>7593320576</t>
  </si>
  <si>
    <t>Prvky TBRP - Jednotka napáječe a opakovače sběrnice</t>
  </si>
  <si>
    <t>2102014561</t>
  </si>
  <si>
    <t>102</t>
  </si>
  <si>
    <t>7593320579</t>
  </si>
  <si>
    <t>Prvky TDCC – řídící jednotka sběrnice</t>
  </si>
  <si>
    <t>1857126004</t>
  </si>
  <si>
    <t>103</t>
  </si>
  <si>
    <t>7593320585</t>
  </si>
  <si>
    <t>Prvky TDMD – Komunikační modemová jednotka</t>
  </si>
  <si>
    <t>-2055475364</t>
  </si>
  <si>
    <t>104</t>
  </si>
  <si>
    <t>7593320588</t>
  </si>
  <si>
    <t>Prvky TDI8s – Jednotka 8 bezpečných digitálních vstupů</t>
  </si>
  <si>
    <t>1802808647</t>
  </si>
  <si>
    <t>105</t>
  </si>
  <si>
    <t>7593320597</t>
  </si>
  <si>
    <t>Prvky TDO8s – Jednotka 8 bezpečných digitálních výstupů</t>
  </si>
  <si>
    <t>376856063</t>
  </si>
  <si>
    <t>106</t>
  </si>
  <si>
    <t>7593320594</t>
  </si>
  <si>
    <t>Prvky TDO8 – Jednotka 8 digitálních výstupů</t>
  </si>
  <si>
    <t>631447069</t>
  </si>
  <si>
    <t>107</t>
  </si>
  <si>
    <t>7593320591</t>
  </si>
  <si>
    <t>Prvky TDI16 – Jednotka 16 digitálních vstupů</t>
  </si>
  <si>
    <t>1840841333</t>
  </si>
  <si>
    <t>108</t>
  </si>
  <si>
    <t>7593320570</t>
  </si>
  <si>
    <t>Prvky Kazeta TEDIS15 v provedení 19"eurocard</t>
  </si>
  <si>
    <t>243951041</t>
  </si>
  <si>
    <t>109</t>
  </si>
  <si>
    <t>7593315386</t>
  </si>
  <si>
    <t>Montáž panelu pro stanici TEDIS</t>
  </si>
  <si>
    <t>1661656524</t>
  </si>
  <si>
    <t>110</t>
  </si>
  <si>
    <t>7593325040</t>
  </si>
  <si>
    <t>Montáž kazety pro zásuvné jednotky</t>
  </si>
  <si>
    <t>-1766907254</t>
  </si>
  <si>
    <t>111</t>
  </si>
  <si>
    <t>7593325030</t>
  </si>
  <si>
    <t>Montáž zásuvné jednotky elektroniky</t>
  </si>
  <si>
    <t>1827942258</t>
  </si>
  <si>
    <t>112</t>
  </si>
  <si>
    <t>7598095375</t>
  </si>
  <si>
    <t>Oživení a funkční zkoušení stanice TEDIS - aktivace a konfigurace systému podle příslušné dokumentace</t>
  </si>
  <si>
    <t>318288285</t>
  </si>
  <si>
    <t>Úprava KD</t>
  </si>
  <si>
    <t>113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</si>
  <si>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</si>
  <si>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</si>
  <si>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2113209073</t>
  </si>
  <si>
    <t>114</t>
  </si>
  <si>
    <t>7590615060</t>
  </si>
  <si>
    <t>Vygravírování 1 znaku v označovacím štítku</t>
  </si>
  <si>
    <t>-1924539898</t>
  </si>
  <si>
    <t>115</t>
  </si>
  <si>
    <t>7590610250</t>
  </si>
  <si>
    <t xml:space="preserve">Indikační a kolejové desky a ovládací pulty Objímka žárovky  (CV720795001)</t>
  </si>
  <si>
    <t>1544194419</t>
  </si>
  <si>
    <t>116</t>
  </si>
  <si>
    <t>7590610380</t>
  </si>
  <si>
    <t xml:space="preserve">Indikační a kolejové desky a ovládací pulty Stínítko zelené  (HM0321720400011)</t>
  </si>
  <si>
    <t>463412515</t>
  </si>
  <si>
    <t>117</t>
  </si>
  <si>
    <t>7590610400</t>
  </si>
  <si>
    <t xml:space="preserve">Indikační a kolejové desky a ovládací pulty Stínítko čiré  (HM0321720400013)</t>
  </si>
  <si>
    <t>2067953441</t>
  </si>
  <si>
    <t>118</t>
  </si>
  <si>
    <t>7590610200</t>
  </si>
  <si>
    <t>Indikační a kolejové desky a ovládací pulty Tlačítko dvoupolohové vratné (CV720769003)</t>
  </si>
  <si>
    <t>259738538</t>
  </si>
  <si>
    <t>119</t>
  </si>
  <si>
    <t>7590610210</t>
  </si>
  <si>
    <t>Indikační a kolejové desky a ovládací pulty Tlačítko dvoupolohové nevratné (CV720779001)</t>
  </si>
  <si>
    <t>1924662318</t>
  </si>
  <si>
    <t>120</t>
  </si>
  <si>
    <t>7590610170</t>
  </si>
  <si>
    <t xml:space="preserve">Indikační a kolejové desky a ovládací pulty Uzávěr  (CV720765004)</t>
  </si>
  <si>
    <t>-859277380</t>
  </si>
  <si>
    <t>01.2 - Stavební část - URS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</si>
  <si>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</si>
  <si>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</si>
  <si>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</si>
  <si>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</si>
  <si>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</si>
  <si>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</si>
  <si>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</si>
  <si>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767 - Konstrukce zámečnické</t>
  </si>
  <si>
    <t>M - Práce a dodávky M</t>
  </si>
  <si>
    <t xml:space="preserve">    21-M - Elektromontáže</t>
  </si>
  <si>
    <t xml:space="preserve">    46-M - Zemní práce při extr.mont.pracích</t>
  </si>
  <si>
    <t>HSV</t>
  </si>
  <si>
    <t>Práce a dodávky HSV</t>
  </si>
  <si>
    <t>Zemní práce</t>
  </si>
  <si>
    <t>174111101</t>
  </si>
  <si>
    <t>Zásyp sypaninou z jakékoliv horniny ručně s uložením výkopku ve vrstvách se zhutněním jam, šachet, rýh nebo kolem objektů v těchto vykopávkách</t>
  </si>
  <si>
    <t>m3</t>
  </si>
  <si>
    <t>CS ÚRS 2022 02</t>
  </si>
  <si>
    <t>157806109</t>
  </si>
  <si>
    <t>Online PSC</t>
  </si>
  <si>
    <t>https://podminky.urs.cz/item/CS_URS_2022_02/174111101</t>
  </si>
  <si>
    <t>Zakládání</t>
  </si>
  <si>
    <t>275121111</t>
  </si>
  <si>
    <t>Osazení základových prefabrikovaných železobetonových konstrukcí patek hmotnosti jednotlivě do 5 t</t>
  </si>
  <si>
    <t>-963441549</t>
  </si>
  <si>
    <t>https://podminky.urs.cz/item/CS_URS_2022_02/275121111</t>
  </si>
  <si>
    <t>Ostatní konstrukce a práce, bourání</t>
  </si>
  <si>
    <t>961044111</t>
  </si>
  <si>
    <t>Bourání základů z betonu prostého</t>
  </si>
  <si>
    <t>1035737624</t>
  </si>
  <si>
    <t>https://podminky.urs.cz/item/CS_URS_2022_02/961044111</t>
  </si>
  <si>
    <t>VV</t>
  </si>
  <si>
    <t>0,4*0,4*0,8</t>
  </si>
  <si>
    <t>997</t>
  </si>
  <si>
    <t>Přesun sutě</t>
  </si>
  <si>
    <t>997002511</t>
  </si>
  <si>
    <t>Vodorovné přemístění suti a vybouraných hmot bez naložení, se složením a hrubým urovnáním na vzdálenost do 1 km</t>
  </si>
  <si>
    <t>t</t>
  </si>
  <si>
    <t>-1627619421</t>
  </si>
  <si>
    <t>https://podminky.urs.cz/item/CS_URS_2022_02/997002511</t>
  </si>
  <si>
    <t>1,12 "základy</t>
  </si>
  <si>
    <t>0,256 "základy lampy</t>
  </si>
  <si>
    <t>0,2 "lampa</t>
  </si>
  <si>
    <t>Součet</t>
  </si>
  <si>
    <t>997002519</t>
  </si>
  <si>
    <t>Vodorovné přemístění suti a vybouraných hmot bez naložení, se složením a hrubým urovnáním Příplatek k ceně za každý další i započatý 1 km přes 1 km</t>
  </si>
  <si>
    <t>1040375492</t>
  </si>
  <si>
    <t>https://podminky.urs.cz/item/CS_URS_2022_02/997002519</t>
  </si>
  <si>
    <t>997013602</t>
  </si>
  <si>
    <t>Poplatek za uložení stavebního odpadu na skládce (skládkovné) z armovaného betonu zatříděného do Katalogu odpadů pod kódem 17 01 01</t>
  </si>
  <si>
    <t>66072930</t>
  </si>
  <si>
    <t>https://podminky.urs.cz/item/CS_URS_2022_02/997013602</t>
  </si>
  <si>
    <t>PSV</t>
  </si>
  <si>
    <t>Práce a dodávky PSV</t>
  </si>
  <si>
    <t>741</t>
  </si>
  <si>
    <t>Elektroinstalace - silnoproud</t>
  </si>
  <si>
    <t>741375021</t>
  </si>
  <si>
    <t>Montáž modulového osvětlovacího systému se zapojením vodičů světelných zdrojů zářivkových, délky do 1100 mm</t>
  </si>
  <si>
    <t>-1497661335</t>
  </si>
  <si>
    <t>https://podminky.urs.cz/item/CS_URS_2022_02/741375021</t>
  </si>
  <si>
    <t>34814453</t>
  </si>
  <si>
    <t>svítidlo zářivkové stropní nepřímé, mřížka parabolická, elektronický předřadník, 2x36W</t>
  </si>
  <si>
    <t>296873322</t>
  </si>
  <si>
    <t>767</t>
  </si>
  <si>
    <t>Konstrukce zámečnické</t>
  </si>
  <si>
    <t>767662210</t>
  </si>
  <si>
    <t>Montáž mříží otvíravých</t>
  </si>
  <si>
    <t>m2</t>
  </si>
  <si>
    <t>627374704</t>
  </si>
  <si>
    <t>https://podminky.urs.cz/item/CS_URS_2022_02/767662210</t>
  </si>
  <si>
    <t>54912000</t>
  </si>
  <si>
    <t>mříž pro stavení otvory otvíravá</t>
  </si>
  <si>
    <t>-1679475238</t>
  </si>
  <si>
    <t>Práce a dodávky M</t>
  </si>
  <si>
    <t>21-M</t>
  </si>
  <si>
    <t>Elektromontáže</t>
  </si>
  <si>
    <t>218100099</t>
  </si>
  <si>
    <t>Odpojení vodičů izolovaných ze svorkovnice průřezu žíly do 10 mm2</t>
  </si>
  <si>
    <t>-210689707</t>
  </si>
  <si>
    <t>https://podminky.urs.cz/item/CS_URS_2022_02/218100099</t>
  </si>
  <si>
    <t>218204011</t>
  </si>
  <si>
    <t>Demontáž stožárů osvětlení ocelových samostatně stojících, délky do 12 m</t>
  </si>
  <si>
    <t>-1996246885</t>
  </si>
  <si>
    <t>https://podminky.urs.cz/item/CS_URS_2022_02/218204011</t>
  </si>
  <si>
    <t>218204123</t>
  </si>
  <si>
    <t>Demontáž patic stožárů osvětlení sklolaminátových</t>
  </si>
  <si>
    <t>-621393988</t>
  </si>
  <si>
    <t>https://podminky.urs.cz/item/CS_URS_2022_02/218204123</t>
  </si>
  <si>
    <t>218204201</t>
  </si>
  <si>
    <t>Demontáž elektrovýzbroje stožárů osvětlení 1 okruh</t>
  </si>
  <si>
    <t>994314253</t>
  </si>
  <si>
    <t>https://podminky.urs.cz/item/CS_URS_2022_02/218204201</t>
  </si>
  <si>
    <t>46-M</t>
  </si>
  <si>
    <t>Zemní práce při extr.mont.pracích</t>
  </si>
  <si>
    <t>460131114</t>
  </si>
  <si>
    <t>Hloubení nezapažených jam ručně včetně urovnání dna s přemístěním výkopku do vzdálenosti 3 m od okraje jámy nebo s naložením na dopravní prostředek v hornině třídy těžitelnosti II skupiny 4</t>
  </si>
  <si>
    <t>-1117709338</t>
  </si>
  <si>
    <t>https://podminky.urs.cz/item/CS_URS_2022_02/460131114</t>
  </si>
  <si>
    <t>"Pro domek"</t>
  </si>
  <si>
    <t>4*1,5*1*1</t>
  </si>
  <si>
    <t>"Pro výstražníky"</t>
  </si>
  <si>
    <t>4*1*1*1,5</t>
  </si>
  <si>
    <t>01.3 - Demontáže</t>
  </si>
  <si>
    <t>7590127025</t>
  </si>
  <si>
    <t>Demontáž skříně ŠM, PSK, SKP, SPP, KS - včetně odpojení zařízení od kabelových rozvodů</t>
  </si>
  <si>
    <t>-1614058306</t>
  </si>
  <si>
    <t>7592007150</t>
  </si>
  <si>
    <t>Demontáž kolejnicového doteku jazýčkového WSSB</t>
  </si>
  <si>
    <t>1424645698</t>
  </si>
  <si>
    <t>7592707014</t>
  </si>
  <si>
    <t>Demontáž upozorňovadla vysokého</t>
  </si>
  <si>
    <t>1943765747</t>
  </si>
  <si>
    <t>7592817010</t>
  </si>
  <si>
    <t>Demontáž výstražníku</t>
  </si>
  <si>
    <t>-1056893693</t>
  </si>
  <si>
    <t>7592847010</t>
  </si>
  <si>
    <t>Demontáž přejezdníku</t>
  </si>
  <si>
    <t>-1768187952</t>
  </si>
  <si>
    <t>Poznámka k položce:_x000d_
X-959, X-972, OX972</t>
  </si>
  <si>
    <t>7594105012</t>
  </si>
  <si>
    <t>Odpojení a zpětné připojení lan ke stojánku KSL - včetně odpojení a připevnění lanového propojení na pražce nebo montážní trámky</t>
  </si>
  <si>
    <t>-1025250690</t>
  </si>
  <si>
    <t>7594207050</t>
  </si>
  <si>
    <t>Demontáž stojánku kabelového KSL, KSLP</t>
  </si>
  <si>
    <t>-17693218</t>
  </si>
  <si>
    <t>7594207080</t>
  </si>
  <si>
    <t>Demontáž kolejové skříně TJA, TJAP</t>
  </si>
  <si>
    <t>-601461333</t>
  </si>
  <si>
    <t>01.4 - Dodávky SSZT - NEOCEŇOVAT</t>
  </si>
  <si>
    <t>7590190060</t>
  </si>
  <si>
    <t>Klíč šroubového závěru (CV721049001)</t>
  </si>
  <si>
    <t>KUS</t>
  </si>
  <si>
    <t>1110264638</t>
  </si>
  <si>
    <t>7592810030</t>
  </si>
  <si>
    <t xml:space="preserve">Výstražníky Výstražník V3  (CV708289004)</t>
  </si>
  <si>
    <t>932139903</t>
  </si>
  <si>
    <t>7592820430</t>
  </si>
  <si>
    <t>Nosič výstražníku (CV708285051)</t>
  </si>
  <si>
    <t>-1387439035</t>
  </si>
  <si>
    <t>7592820550</t>
  </si>
  <si>
    <t>Přijímač AS úplný (CV708285107)</t>
  </si>
  <si>
    <t>836487773</t>
  </si>
  <si>
    <t>Zdroj akust.signálu pro nevido ZN 24 24V (HM0404229200020)</t>
  </si>
  <si>
    <t>42435364</t>
  </si>
  <si>
    <t>7592820785</t>
  </si>
  <si>
    <t>Kryt odnimatelnýZV kompletní (HM0404229991015)</t>
  </si>
  <si>
    <t>-953049328</t>
  </si>
  <si>
    <t>7592830030</t>
  </si>
  <si>
    <t>Stojan závory s pohonem- P2V (CV708409003)</t>
  </si>
  <si>
    <t>-1001985956</t>
  </si>
  <si>
    <t>7592830010</t>
  </si>
  <si>
    <t>Součásti stojanu se závorou Stojan závory s pohonem- P1V (CV708409001)</t>
  </si>
  <si>
    <t>-1733719386</t>
  </si>
  <si>
    <t>7592830168</t>
  </si>
  <si>
    <t xml:space="preserve">Břevno závory  KC 4,25 m (CV708405030)</t>
  </si>
  <si>
    <t>313756013</t>
  </si>
  <si>
    <t>7592830169</t>
  </si>
  <si>
    <t>Unašeč břevna závory KC (CV708405068)</t>
  </si>
  <si>
    <t>20149449</t>
  </si>
  <si>
    <t>7592830200</t>
  </si>
  <si>
    <t>Křidla s protizávaž.velkým (CV7084Q5007)</t>
  </si>
  <si>
    <t>-1021939108</t>
  </si>
  <si>
    <t>7592820110</t>
  </si>
  <si>
    <t>Nosič kříže (CV708405063)</t>
  </si>
  <si>
    <t>1225581196</t>
  </si>
  <si>
    <t>7592830639R</t>
  </si>
  <si>
    <t>Skříňka svorkovnice dřev. b. (CV708455540)</t>
  </si>
  <si>
    <t>1903249219</t>
  </si>
  <si>
    <t>7592820202R</t>
  </si>
  <si>
    <t>Kříž výstr.jednokol.kompl. refl.A32a zvýrazněný (HM0404229200108)</t>
  </si>
  <si>
    <t>1342578057</t>
  </si>
  <si>
    <t>7592830870R</t>
  </si>
  <si>
    <t>Kabel propojovací pro břevna bez svítilen na PZA100/AŽD99 (CV708455074)*</t>
  </si>
  <si>
    <t>1015359640</t>
  </si>
  <si>
    <t>7590720435</t>
  </si>
  <si>
    <t>Základ svět.náv. TIIIZ 53x73x170cm (HM0592110140000)</t>
  </si>
  <si>
    <t>-749548762</t>
  </si>
  <si>
    <t>7590720515</t>
  </si>
  <si>
    <t>Žárovka SIG 1820 12V 20/20W, dvouvláknová (HM0347260050001)</t>
  </si>
  <si>
    <t>-750726121</t>
  </si>
  <si>
    <t>7590190040</t>
  </si>
  <si>
    <t xml:space="preserve">Ostatní Uzávěr šroubový  (CV721039001)</t>
  </si>
  <si>
    <t>-1869135335</t>
  </si>
  <si>
    <t>02 - Počítače náprav</t>
  </si>
  <si>
    <t>7594300102</t>
  </si>
  <si>
    <t>Počítače náprav Vnitřní prvky PN ACS 2000 Montážní skříňka BGT05 šíře 42TE</t>
  </si>
  <si>
    <t>-2069360731</t>
  </si>
  <si>
    <t>7594300308</t>
  </si>
  <si>
    <t>Počítače náprav Vnitřní prvky PN Frauscher Panel pro uchycení skříně 42TE do stojanu</t>
  </si>
  <si>
    <t>-1814831620</t>
  </si>
  <si>
    <t>7594300084</t>
  </si>
  <si>
    <t>Počítače náprav Vnitřní prvky PN ACS 2000 Vyhodnocovací jednotka IMC003 GS01</t>
  </si>
  <si>
    <t>-1124215434</t>
  </si>
  <si>
    <t>7594300108</t>
  </si>
  <si>
    <t>Počítače náprav Vnitřní prvky PN ACS 2000 Jednotka jištění SIC006 GS01</t>
  </si>
  <si>
    <t>-1933296774</t>
  </si>
  <si>
    <t>7594300136</t>
  </si>
  <si>
    <t>Počítače náprav Vnitřní prvky PN ACS 2000 Sběrnicová jednotka ABP002-2 21TE GS02</t>
  </si>
  <si>
    <t>-1933538330</t>
  </si>
  <si>
    <t>7594300078</t>
  </si>
  <si>
    <t>Počítače náprav Vnitřní prvky PN ACS 2000 Čítačová jednotka ACB119 GS04</t>
  </si>
  <si>
    <t>-130641567</t>
  </si>
  <si>
    <t>7594300018</t>
  </si>
  <si>
    <t>Počítače náprav Vnitřní prvky PN AZF Přepěťová ochrana vyhodnocovací jednotky BSI002 (BSI003, BSI004)</t>
  </si>
  <si>
    <t>-133618322</t>
  </si>
  <si>
    <t>7592010202</t>
  </si>
  <si>
    <t>Kolové senzory a snímače počítačů náprav Kabelový závěr KSL-FP pro RSR (s EPO)</t>
  </si>
  <si>
    <t>-2044004805</t>
  </si>
  <si>
    <t>1992688268</t>
  </si>
  <si>
    <t>7592010166</t>
  </si>
  <si>
    <t>Kolové senzory a snímače počítačů náprav Upevňovací souprava SK140</t>
  </si>
  <si>
    <t>-1426187970</t>
  </si>
  <si>
    <t>7592010172</t>
  </si>
  <si>
    <t>Kolové senzory a snímače počítačů náprav Připevňovací čep BBK pro upevňovací soupravu SK140</t>
  </si>
  <si>
    <t>pár</t>
  </si>
  <si>
    <t>2063774513</t>
  </si>
  <si>
    <t>7593320468</t>
  </si>
  <si>
    <t>Prvky Ochrana přepěťová kol.obv. POKO 94 (HM0358239992974)</t>
  </si>
  <si>
    <t>-1347022585</t>
  </si>
  <si>
    <t>7592010102</t>
  </si>
  <si>
    <t>Kolové senzory a snímače počítačů náprav Snímač průjezdu kola RSR 180 (5 m kabel)</t>
  </si>
  <si>
    <t>653743869</t>
  </si>
  <si>
    <t>7592010142</t>
  </si>
  <si>
    <t>Kolové senzory a snímače počítačů náprav Neoprénová ochr. hadice 4,8 m</t>
  </si>
  <si>
    <t>1841813864</t>
  </si>
  <si>
    <t>7592010260</t>
  </si>
  <si>
    <t>Kolové senzory a snímače počítačů náprav Zkušební přípravek RSR SB</t>
  </si>
  <si>
    <t>-119783301</t>
  </si>
  <si>
    <t>7592010152</t>
  </si>
  <si>
    <t>Kolové senzory a snímače počítačů náprav Montážní sada neoprénové ochr.hadice</t>
  </si>
  <si>
    <t>-2135133843</t>
  </si>
  <si>
    <t>7592010206</t>
  </si>
  <si>
    <t>Kolové senzory a snímače počítačů náprav Uzemňovací souprava pro KSL-FP</t>
  </si>
  <si>
    <t>1759268962</t>
  </si>
  <si>
    <t>7594300296</t>
  </si>
  <si>
    <t>Počítače náprav Vnitřní prvky PN Frauscher RJ45 interface pro 1 směrový výstup</t>
  </si>
  <si>
    <t>-1827492150</t>
  </si>
  <si>
    <t>7590145042</t>
  </si>
  <si>
    <t>Montáž závěru kabelového zabezpečovacího na zemní podpěru UPM 24 - úplná montáž závěru, zatažení kabelu, měření izolačního stavu, jednostranné číslování. Bez provedení zemních prací, zhotovení a zapojení kabelové formy</t>
  </si>
  <si>
    <t>-2088590785</t>
  </si>
  <si>
    <t>7592005050</t>
  </si>
  <si>
    <t>Montáž počítacího bodu (senzoru) RSR 180 - uložení a připevnění na určené místo, seřízení polohy, přezkoušení</t>
  </si>
  <si>
    <t>965662676</t>
  </si>
  <si>
    <t>7594303015</t>
  </si>
  <si>
    <t>Oprava počítače náprav přepěťové ochrany napájení POKO</t>
  </si>
  <si>
    <t>-767332</t>
  </si>
  <si>
    <t>7594305010</t>
  </si>
  <si>
    <t>Montáž součástí počítače náprav vyhodnocovací části</t>
  </si>
  <si>
    <t>-1052451753</t>
  </si>
  <si>
    <t>7594305015</t>
  </si>
  <si>
    <t>Montáž součástí počítače náprav neoprénové ochranné hadice se soupravou pro upevnění k pražci</t>
  </si>
  <si>
    <t>1135097144</t>
  </si>
  <si>
    <t>7594305020</t>
  </si>
  <si>
    <t>Montáž součástí počítače náprav bleskojistkové svorkovnice</t>
  </si>
  <si>
    <t>1096352885</t>
  </si>
  <si>
    <t>931596131</t>
  </si>
  <si>
    <t>7594305035</t>
  </si>
  <si>
    <t>Montáž součástí počítače náprav kabelového závěru KSL-FP pro RSR</t>
  </si>
  <si>
    <t>95913863</t>
  </si>
  <si>
    <t>7594305040</t>
  </si>
  <si>
    <t>Montáž součástí počítače náprav upevňovací kolejnicové čelisti SK 140</t>
  </si>
  <si>
    <t>-1116792460</t>
  </si>
  <si>
    <t>7594305045</t>
  </si>
  <si>
    <t>Montáž součástí počítače náprav AZF upevňovacího šroubu BBK</t>
  </si>
  <si>
    <t>1800571286</t>
  </si>
  <si>
    <t>7594305065</t>
  </si>
  <si>
    <t>Montáž součástí počítače náprav skříně pro bloky šíře 42TE BGT 02</t>
  </si>
  <si>
    <t>-957301811</t>
  </si>
  <si>
    <t>7594305085</t>
  </si>
  <si>
    <t>Montáž součástí počítače náprav drátové formy pro skříň 42TE</t>
  </si>
  <si>
    <t>1702614560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</si>
  <si>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</si>
  <si>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</si>
  <si>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-368981629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</si>
  <si>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</si>
  <si>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</si>
  <si>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-1888379495</t>
  </si>
  <si>
    <t>03 - Kabelizace</t>
  </si>
  <si>
    <t>Úroveň 3:</t>
  </si>
  <si>
    <t>03.1 - Technologická část</t>
  </si>
  <si>
    <t>7492553010</t>
  </si>
  <si>
    <t>Montáž kabelů 2- a 3-žílových Cu do 16 mm2 - uložení do země, chráničky, na rošty, pod omítku apod.</t>
  </si>
  <si>
    <t>m</t>
  </si>
  <si>
    <t>1203361685</t>
  </si>
  <si>
    <t>7492501690</t>
  </si>
  <si>
    <t>Kabely, vodiče, šňůry Cu - nn Kabel silový 2 a 3-žílový Cu, plastová izolace CYKY 2O1,5 (2Dx1,5)</t>
  </si>
  <si>
    <t>-2098658249</t>
  </si>
  <si>
    <t>7492501740</t>
  </si>
  <si>
    <t>Kabely, vodiče, šňůry Cu - nn Kabel silový 2 a 3-žílový Cu, plastová izolace CYKY 3O1,5 (3Ax1,5)</t>
  </si>
  <si>
    <t>-1236711331</t>
  </si>
  <si>
    <t>7492501870</t>
  </si>
  <si>
    <t>Kabely, vodiče, šňůry Cu - nn Kabel silový 4 a 5-žílový Cu, plastová izolace CYKY 4J10 (4Bx10)</t>
  </si>
  <si>
    <t>2106020691</t>
  </si>
  <si>
    <t>7492554010</t>
  </si>
  <si>
    <t>Montáž kabelů 4- a 5-žílových Cu do 16 mm2 - uložení do země, chráničky, na rošty, pod omítku apod.</t>
  </si>
  <si>
    <t>-1628021164</t>
  </si>
  <si>
    <t>7492501980</t>
  </si>
  <si>
    <t>Kabely, vodiče, šňůry Cu - nn Kabel silový 4 a 5-žílový Cu, plastová izolace CYKY 5J10 (5Cx10)</t>
  </si>
  <si>
    <t>-898715995</t>
  </si>
  <si>
    <t>7590525178</t>
  </si>
  <si>
    <t>Montáž kabelu úložného volně uloženého s jádrem 0,8 mm TCEKE do 50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</si>
  <si>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-237437369</t>
  </si>
  <si>
    <t>7590520614</t>
  </si>
  <si>
    <t>Venkovní vedení kabelová - metalické sítě Plněné 4x0,8 TCEPKPFLEY 5 x 4 x 0,8</t>
  </si>
  <si>
    <t>-1684119951</t>
  </si>
  <si>
    <t>7590520624</t>
  </si>
  <si>
    <t>Venkovní vedení kabelová - metalické sítě Plněné 4x0,8 TCEPKPFLEY 10 x 4 x 0,8</t>
  </si>
  <si>
    <t>-1039205433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</si>
  <si>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</si>
  <si>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</si>
  <si>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-905715681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</si>
  <si>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</si>
  <si>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</si>
  <si>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1229086481</t>
  </si>
  <si>
    <t>7590521514</t>
  </si>
  <si>
    <t>Venkovní vedení kabelová - metalické sítě Plněné, párované s ochr. vodičem TCEKPFLEY 3 P 1,0 D</t>
  </si>
  <si>
    <t>1726380879</t>
  </si>
  <si>
    <t>7590521534</t>
  </si>
  <si>
    <t>Venkovní vedení kabelová - metalické sítě Plněné, párované s ochr. vodičem TCEKPFLEY 12 P 1,0 D</t>
  </si>
  <si>
    <t>-744838422</t>
  </si>
  <si>
    <t>7590521539</t>
  </si>
  <si>
    <t>Venkovní vedení kabelová - metalické sítě Plněné, párované s ochr. vodičem TCEKPFLEY 16 P 1,0 D</t>
  </si>
  <si>
    <t>1383303060</t>
  </si>
  <si>
    <t>7590521529</t>
  </si>
  <si>
    <t>Venkovní vedení kabelová - metalické sítě Plněné, párované s ochr. vodičem TCEKPFLEY 7 P 1,0 D</t>
  </si>
  <si>
    <t>2014371422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</si>
  <si>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</si>
  <si>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</si>
  <si>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2041744768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</si>
  <si>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</si>
  <si>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</si>
  <si>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1535283916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</si>
  <si>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</si>
  <si>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</si>
  <si>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66258234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</si>
  <si>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</si>
  <si>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</si>
  <si>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2028650232</t>
  </si>
  <si>
    <t>7590525402</t>
  </si>
  <si>
    <t>Montáž spojky rovné metalické do 10 XN</t>
  </si>
  <si>
    <t>1348790885</t>
  </si>
  <si>
    <t>7590525410</t>
  </si>
  <si>
    <t>Montáž spojky rovné pro plastové kabely párové rovné o průměru 1,0 mm PE plášť bez pancíře S 1 do 6 žil - přistavení elektrického agregátu, změření izolačního odporu, vlastní montáž spojky, sestavení montážního stojanu, upnutí kabelu do stojanu, spojení žil, svaření spojky, uvolnění kabelu, uložení spojky v jámě</t>
  </si>
  <si>
    <t>1975117637</t>
  </si>
  <si>
    <t>7590525414</t>
  </si>
  <si>
    <t>Montáž spojky rovné pro plastové kabely párové rovné o průměru 1,0 mm PE plášť bez pancíře S 1 do 32 žil - přistavení elektrického agregátu, změření izolačního odporu, vlastní montáž spojky, sestavení montážního stojanu, upnutí kabelu do stojanu, spojení žil, svaření spojky, uvolnění kabelu, uložení spojky v jámě</t>
  </si>
  <si>
    <t>843620953</t>
  </si>
  <si>
    <t>7590555072</t>
  </si>
  <si>
    <t>Montáž formy pro kabel TCEKE, TCEKES přes délku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</si>
  <si>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592877783</t>
  </si>
  <si>
    <t>7590555074</t>
  </si>
  <si>
    <t>Montáž formy pro kabel TCEKE, TCEKES přes délku 0,5 m 10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</si>
  <si>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-1169589836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</si>
  <si>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</si>
  <si>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</si>
  <si>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40543026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</si>
  <si>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</si>
  <si>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</si>
  <si>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-291954909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</si>
  <si>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</si>
  <si>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</si>
  <si>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-1068384518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</si>
  <si>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</si>
  <si>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</si>
  <si>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-1439767433</t>
  </si>
  <si>
    <t>7593501125</t>
  </si>
  <si>
    <t>Trasy kabelového vedení Chráničky optického kabelu HDPE 6040 průměr 40/33 mm</t>
  </si>
  <si>
    <t>813727369</t>
  </si>
  <si>
    <t>1385+735 "černá</t>
  </si>
  <si>
    <t>1385+20+735 "modrá</t>
  </si>
  <si>
    <t>7593501143</t>
  </si>
  <si>
    <t xml:space="preserve">Trasy kabelového vedení Chráničky optického kabelu HDPE Koncová zátka Jackmoon  38-46 mm</t>
  </si>
  <si>
    <t>-1559188791</t>
  </si>
  <si>
    <t>7593501195</t>
  </si>
  <si>
    <t>Trasy kabelového vedení Spojky šroubovací pro chráničky optického kabelu HDPE 5050 průměr 40 mm</t>
  </si>
  <si>
    <t>-1947820141</t>
  </si>
  <si>
    <t>7593505202</t>
  </si>
  <si>
    <t>Uložení HDPE trubky pro optický kabel do výkopu bez zřízení lože a bez krytí</t>
  </si>
  <si>
    <t>-54090859</t>
  </si>
  <si>
    <t>7593505220</t>
  </si>
  <si>
    <t>Montáž spojky Plasson na HDPE trubce rovné nebo redukční</t>
  </si>
  <si>
    <t>334990848</t>
  </si>
  <si>
    <t>7593505240</t>
  </si>
  <si>
    <t>Montáž koncovky nebo záslepky Plasson na HDPE trubku</t>
  </si>
  <si>
    <t>-810863892</t>
  </si>
  <si>
    <t>7593501285</t>
  </si>
  <si>
    <t>Trasy kabelového vedení Kabelové komory 840 mm x 1360 mm</t>
  </si>
  <si>
    <t>394330613</t>
  </si>
  <si>
    <t>7593501305</t>
  </si>
  <si>
    <t>Trasy kabelového vedení Kabelové komory Poklop 840 mm, třída B s rámem</t>
  </si>
  <si>
    <t>755935152</t>
  </si>
  <si>
    <t>03.2 - Stavební část</t>
  </si>
  <si>
    <t>5 - Komunikace pozemní</t>
  </si>
  <si>
    <t>9 - Ostatní konstrukce a práce, bourání</t>
  </si>
  <si>
    <t>Komunikace pozemní</t>
  </si>
  <si>
    <t>565176111</t>
  </si>
  <si>
    <t>Asfaltový beton vrstva podkladní ACP 22 (obalované kamenivo hrubozrnné - OKH) s rozprostřením a zhutněním v pruhu šířky přes 1,5 do 3 m, po zhutnění tl. 100 mm</t>
  </si>
  <si>
    <t>-1121202309</t>
  </si>
  <si>
    <t>https://podminky.urs.cz/item/CS_URS_2022_02/565176111</t>
  </si>
  <si>
    <t>573111112</t>
  </si>
  <si>
    <t>Postřik infiltrační PI z asfaltu silničního s posypem kamenivem, v množství 1,00 kg/m2</t>
  </si>
  <si>
    <t>130524619</t>
  </si>
  <si>
    <t>https://podminky.urs.cz/item/CS_URS_2022_02/573111112</t>
  </si>
  <si>
    <t>573211109</t>
  </si>
  <si>
    <t>Postřik spojovací PS bez posypu kamenivem z asfaltu silničního, v množství 0,50 kg/m2</t>
  </si>
  <si>
    <t>-1113063578</t>
  </si>
  <si>
    <t>https://podminky.urs.cz/item/CS_URS_2022_02/573211109</t>
  </si>
  <si>
    <t>577144111</t>
  </si>
  <si>
    <t>Asfaltový beton vrstva obrusná ACO 11 (ABS) s rozprostřením a se zhutněním z nemodifikovaného asfaltu v pruhu šířky do 3 m tř. I, po zhutnění tl. 50 mm</t>
  </si>
  <si>
    <t>738342612</t>
  </si>
  <si>
    <t>https://podminky.urs.cz/item/CS_URS_2022_02/577144111</t>
  </si>
  <si>
    <t>596212210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</si>
  <si>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</si>
  <si>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-1876063255</t>
  </si>
  <si>
    <t>https://podminky.urs.cz/item/CS_URS_2022_02/596212210</t>
  </si>
  <si>
    <t>928621012</t>
  </si>
  <si>
    <t>Zálivka asfaltová podél jedné strany hlavy kolejnice nebo mezi zádlažbovými panely průřezu 40 x 80 mm</t>
  </si>
  <si>
    <t>2075573415</t>
  </si>
  <si>
    <t>https://podminky.urs.cz/item/CS_URS_2022_02/928621012</t>
  </si>
  <si>
    <t>931994172</t>
  </si>
  <si>
    <t>Těsnění spáry betonové konstrukce pásy, profily, tmely pásem izolačním bitumenovým a asfaltovaným šířky do 500 mm spáry dilatační</t>
  </si>
  <si>
    <t>-1974945039</t>
  </si>
  <si>
    <t>https://podminky.urs.cz/item/CS_URS_2022_02/931994172</t>
  </si>
  <si>
    <t>113107042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</si>
  <si>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</si>
  <si>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-1930411735</t>
  </si>
  <si>
    <t>https://podminky.urs.cz/item/CS_URS_2022_02/113107042</t>
  </si>
  <si>
    <t>131213702</t>
  </si>
  <si>
    <t>Hloubení nezapažených jam ručně s urovnáním dna do předepsaného profilu a spádu v hornině třídy těžitelnosti I skupiny 3 nesoudržných</t>
  </si>
  <si>
    <t>1142253813</t>
  </si>
  <si>
    <t>https://podminky.urs.cz/item/CS_URS_2022_02/131213702</t>
  </si>
  <si>
    <t>1*1,5*2*8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</si>
  <si>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</si>
  <si>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</si>
  <si>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-1888141915</t>
  </si>
  <si>
    <t>https://podminky.urs.cz/item/CS_URS_2022_02/162751117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</si>
  <si>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</si>
  <si>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</si>
  <si>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737719765</t>
  </si>
  <si>
    <t>https://podminky.urs.cz/item/CS_URS_2022_02/162751119</t>
  </si>
  <si>
    <t>167151101</t>
  </si>
  <si>
    <t>Nakládání, skládání a překládání neulehlého výkopku nebo sypaniny strojně nakládání, množství do 100 m3, z horniny třídy těžitelnosti I, skupiny 1 až 3</t>
  </si>
  <si>
    <t>-1550408364</t>
  </si>
  <si>
    <t>https://podminky.urs.cz/item/CS_URS_2022_02/167151101</t>
  </si>
  <si>
    <t>167151121</t>
  </si>
  <si>
    <t>Nakládání, skládání a překládání neulehlého výkopku nebo sypaniny strojně skládání nebo překládání, z hornin třídy těžitelnosti I, skupiny 1 až 3</t>
  </si>
  <si>
    <t>-2085928185</t>
  </si>
  <si>
    <t>https://podminky.urs.cz/item/CS_URS_2022_02/167151121</t>
  </si>
  <si>
    <t>171251201</t>
  </si>
  <si>
    <t>Uložení sypaniny na skládky nebo meziskládky bez hutnění s upravením uložené sypaniny do předepsaného tvaru</t>
  </si>
  <si>
    <t>1943473870</t>
  </si>
  <si>
    <t>https://podminky.urs.cz/item/CS_URS_2022_02/171251201</t>
  </si>
  <si>
    <t>862225823</t>
  </si>
  <si>
    <t>181351113</t>
  </si>
  <si>
    <t>Rozprostření a urovnání ornice v rovině nebo ve svahu sklonu do 1:5 strojně při souvislé ploše přes 500 m2, tl. vrstvy do 200 mm</t>
  </si>
  <si>
    <t>-302058167</t>
  </si>
  <si>
    <t>https://podminky.urs.cz/item/CS_URS_2022_02/181351113</t>
  </si>
  <si>
    <t>997013501</t>
  </si>
  <si>
    <t>Odvoz suti a vybouraných hmot na skládku nebo meziskládku se složením, na vzdálenost do 1 km</t>
  </si>
  <si>
    <t>-1480852260</t>
  </si>
  <si>
    <t>https://podminky.urs.cz/item/CS_URS_2022_02/997013501</t>
  </si>
  <si>
    <t>997013509</t>
  </si>
  <si>
    <t>Odvoz suti a vybouraných hmot na skládku nebo meziskládku se složením, na vzdálenost Příplatek k ceně za každý další i započatý 1 km přes 1 km</t>
  </si>
  <si>
    <t>-926650439</t>
  </si>
  <si>
    <t>https://podminky.urs.cz/item/CS_URS_2022_02/997013509</t>
  </si>
  <si>
    <t>997221645</t>
  </si>
  <si>
    <t>Poplatek za uložení stavebního odpadu na skládce (skládkovné) asfaltového bez obsahu dehtu zatříděného do Katalogu odpadů pod kódem 17 03 02</t>
  </si>
  <si>
    <t>-668707584</t>
  </si>
  <si>
    <t>https://podminky.urs.cz/item/CS_URS_2022_02/997221645</t>
  </si>
  <si>
    <t>997221655</t>
  </si>
  <si>
    <t>Poplatek za uložení stavebního odpadu na skládce (skládkovné) zeminy a kamení zatříděného do Katalogu odpadů pod kódem 17 05 04</t>
  </si>
  <si>
    <t>503135495</t>
  </si>
  <si>
    <t>https://podminky.urs.cz/item/CS_URS_2022_02/997221655</t>
  </si>
  <si>
    <t>460150164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</si>
  <si>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</si>
  <si>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1948713330</t>
  </si>
  <si>
    <t>https://podminky.urs.cz/item/CS_URS_2022_02/460150164</t>
  </si>
  <si>
    <t>460421182</t>
  </si>
  <si>
    <t>Kabelové lože z písku včetně podsypu, zhutnění a urovnání povrchu pro kabely vn a vvn zakryté plastovou fólií, šířky přes 25 do 50 cm</t>
  </si>
  <si>
    <t>77345990</t>
  </si>
  <si>
    <t>https://podminky.urs.cz/item/CS_URS_2022_02/460421182</t>
  </si>
  <si>
    <t>460490012</t>
  </si>
  <si>
    <t>Výstražná fólie z PVC pro krytí kabelů včetně vyrovnání povrchu rýhy, rozvinutí a uložení fólie šířky do 25 cm</t>
  </si>
  <si>
    <t>-1106434985</t>
  </si>
  <si>
    <t>https://podminky.urs.cz/item/CS_URS_2022_02/460490012</t>
  </si>
  <si>
    <t>460560164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</si>
  <si>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</si>
  <si>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831280603</t>
  </si>
  <si>
    <t>https://podminky.urs.cz/item/CS_URS_2022_02/460560164</t>
  </si>
  <si>
    <t>460631127</t>
  </si>
  <si>
    <t>Zemní protlaky neřízený zemní protlak (krtek) v hornině třídy těžitelnosti I a II skupiny 3 a 4 průměr protlaku přes 125 do 160 mm</t>
  </si>
  <si>
    <t>129925364</t>
  </si>
  <si>
    <t>https://podminky.urs.cz/item/CS_URS_2022_02/460631127</t>
  </si>
  <si>
    <t>28613904</t>
  </si>
  <si>
    <t>potrubí plynovodní PE 100RC SDR 17,6 PN 0,1MPa tyče 12m 160x9,1mm</t>
  </si>
  <si>
    <t>-396532391</t>
  </si>
  <si>
    <t>460510274</t>
  </si>
  <si>
    <t>Osazení kabelových kanálů včetně utěsnění, vyspárování a zakrytí víkem ze žlabů plastových do rýhy, bez výkopových prací vnější šířky přes 10 do 20 cm</t>
  </si>
  <si>
    <t>1877736864</t>
  </si>
  <si>
    <t>https://podminky.urs.cz/item/CS_URS_2022_02/460510274</t>
  </si>
  <si>
    <t>34575152</t>
  </si>
  <si>
    <t>žlab kabelový s víkem PVC (200x126)</t>
  </si>
  <si>
    <t>-1411488125</t>
  </si>
  <si>
    <t>59213011</t>
  </si>
  <si>
    <t>žlab kabelový betonový k ochraně zemního drátovodného vedení 100x23x19cm</t>
  </si>
  <si>
    <t>549096977</t>
  </si>
  <si>
    <t>460751112</t>
  </si>
  <si>
    <t>Osazení kabelových kanálů včetně utěsnění, vyspárování a zakrytí víkem z prefabrikovaných betonových žlabů do rýhy, bez výkopových prací vnější šířky přes 20 do 25 cm</t>
  </si>
  <si>
    <t>-403080914</t>
  </si>
  <si>
    <t>https://podminky.urs.cz/item/CS_URS_2022_02/460751112</t>
  </si>
  <si>
    <t>59213345</t>
  </si>
  <si>
    <t>poklop kabelového žlabu betonový 500x230x40mm</t>
  </si>
  <si>
    <t>1250749375</t>
  </si>
  <si>
    <t>460841114</t>
  </si>
  <si>
    <t>Osazení kabelové komory z plastů pro běžné zatížení komorového dílu z polyetylénu HDPE půdorysné plochy do 1,0 m2, světlé hloubky přes 1,0 do 1,3 m</t>
  </si>
  <si>
    <t>-2028969978</t>
  </si>
  <si>
    <t>https://podminky.urs.cz/item/CS_URS_2022_02/460841114</t>
  </si>
  <si>
    <t>460841141</t>
  </si>
  <si>
    <t>Osazení kabelové komory z plastů pro běžné zatížení víka z polyetylénu HDPE půdorysné plochy do 1,0 m2</t>
  </si>
  <si>
    <t>-860434002</t>
  </si>
  <si>
    <t>https://podminky.urs.cz/item/CS_URS_2022_02/460841141</t>
  </si>
  <si>
    <t>468021132</t>
  </si>
  <si>
    <t>Vytrhání dlažby včetně ručního rozebrání, vytřídění, odhozu na hromady nebo naložení na dopravní prostředek a očistění kostek nebo dlaždic z pískového podkladu z kostek mozaikových, spáry nezalité</t>
  </si>
  <si>
    <t>-1573056186</t>
  </si>
  <si>
    <t>https://podminky.urs.cz/item/CS_URS_2022_02/468021132</t>
  </si>
  <si>
    <t>04 - Stavební úpravy na přejezdu</t>
  </si>
  <si>
    <t xml:space="preserve">    5 - Komunikace pozemní</t>
  </si>
  <si>
    <t xml:space="preserve">    998 - Přesun hmot</t>
  </si>
  <si>
    <t>111111104</t>
  </si>
  <si>
    <t>Odstranění travin a rákosu ručně rákosu pro jakoukoliv plochu</t>
  </si>
  <si>
    <t>-1679782007</t>
  </si>
  <si>
    <t>https://podminky.urs.cz/item/CS_URS_2022_02/111111104</t>
  </si>
  <si>
    <t>11*10</t>
  </si>
  <si>
    <t>111211101</t>
  </si>
  <si>
    <t>Odstranění křovin a stromů s odstraněním kořenů ručně průměru kmene do 100 mm jakékoliv plochy v rovině nebo ve svahu o sklonu do 1:5</t>
  </si>
  <si>
    <t>1860777709</t>
  </si>
  <si>
    <t>https://podminky.urs.cz/item/CS_URS_2022_02/111211101</t>
  </si>
  <si>
    <t>11*10*0,5</t>
  </si>
  <si>
    <t>111211231</t>
  </si>
  <si>
    <t>Snesení větví stromů na hromady nebo naložení na dopravní prostředek listnatých v rovině nebo ve svahu do 1:3, průměru kmene do 30 cm</t>
  </si>
  <si>
    <t>1057619159</t>
  </si>
  <si>
    <t>https://podminky.urs.cz/item/CS_URS_2022_02/111211231</t>
  </si>
  <si>
    <t>112101102</t>
  </si>
  <si>
    <t>Odstranění stromů s odřezáním kmene a s odvětvením listnatých, průměru kmene přes 300 do 500 mm</t>
  </si>
  <si>
    <t>-1664974241</t>
  </si>
  <si>
    <t>https://podminky.urs.cz/item/CS_URS_2022_02/112101102</t>
  </si>
  <si>
    <t>112251101</t>
  </si>
  <si>
    <t>Odstranění pařezů strojně s jejich vykopáním nebo vytrháním průměru přes 100 do 300 mm</t>
  </si>
  <si>
    <t>-223337693</t>
  </si>
  <si>
    <t>https://podminky.urs.cz/item/CS_URS_2022_02/112251101</t>
  </si>
  <si>
    <t>112251221</t>
  </si>
  <si>
    <t>Odstranění pařezu odfrézováním nebo odvrtáním hloubky přes 200 do 500 mm v rovině nebo na svahu do 1:5</t>
  </si>
  <si>
    <t>1098523002</t>
  </si>
  <si>
    <t>https://podminky.urs.cz/item/CS_URS_2022_02/112251221</t>
  </si>
  <si>
    <t>"2 x pařez pr. 1,0 m"</t>
  </si>
  <si>
    <t>0,5*0,5*3,14*2</t>
  </si>
  <si>
    <t>122311101</t>
  </si>
  <si>
    <t>Odkopávky a prokopávky ručně zapažené i nezapažené v hornině třídy těžitelnosti II skupiny 4</t>
  </si>
  <si>
    <t>1858427847</t>
  </si>
  <si>
    <t>https://podminky.urs.cz/item/CS_URS_2022_02/122311101</t>
  </si>
  <si>
    <t>"ČTÚ odkopávky pro podkladní polštář"</t>
  </si>
  <si>
    <t>53,9*0,4</t>
  </si>
  <si>
    <t>122911121</t>
  </si>
  <si>
    <t>Odstranění vyfrézované dřevní hmoty hloubky přes 200 do 500 mm v rovině nebo na svahu do 1:5</t>
  </si>
  <si>
    <t>75178164</t>
  </si>
  <si>
    <t>https://podminky.urs.cz/item/CS_URS_2022_02/122911121</t>
  </si>
  <si>
    <t>131313701</t>
  </si>
  <si>
    <t>Hloubení nezapažených jam ručně s urovnáním dna do předepsaného profilu a spádu v hornině třídy těžitelnosti II skupiny 4 soudržných</t>
  </si>
  <si>
    <t>1873054737</t>
  </si>
  <si>
    <t>https://podminky.urs.cz/item/CS_URS_2022_02/131313701</t>
  </si>
  <si>
    <t>"patky podsypy a podkladní beton"</t>
  </si>
  <si>
    <t>0,5*0,5*0,3*6</t>
  </si>
  <si>
    <t>"patky"</t>
  </si>
  <si>
    <t>0,5*0,5*0,4*6</t>
  </si>
  <si>
    <t>"obsyp patek"</t>
  </si>
  <si>
    <t>(0,8*0,15*0,4*2+0,5*0,15*0,4*2)*6</t>
  </si>
  <si>
    <t>132312131</t>
  </si>
  <si>
    <t>Hloubení nezapažených rýh šířky do 800 mm ručně s urovnáním dna do předepsaného profilu a spádu v hornině třídy těžitelnosti II skupiny 4 soudržných</t>
  </si>
  <si>
    <t>-1101442153</t>
  </si>
  <si>
    <t>https://podminky.urs.cz/item/CS_URS_2022_02/132312131</t>
  </si>
  <si>
    <t>"obruby "</t>
  </si>
  <si>
    <t>(0,3*0,3*27,5)*0,25</t>
  </si>
  <si>
    <t>162211321</t>
  </si>
  <si>
    <t>Vodorovné přemístění výkopku nebo sypaniny stavebním kolečkem s vyprázdněním kolečka na hromady nebo do dopravního prostředku na vzdálenost do 10 m z horniny třídy těžitelnosti II, skupiny 4 a 5</t>
  </si>
  <si>
    <t>1368933618</t>
  </si>
  <si>
    <t>https://podminky.urs.cz/item/CS_URS_2022_02/162211321</t>
  </si>
  <si>
    <t>162211329</t>
  </si>
  <si>
    <t>Vodorovné přemístění výkopku nebo sypaniny stavebním kolečkem s vyprázdněním kolečka na hromady nebo do dopravního prostředku na vzdálenost do 10 m Příplatek za každých dalších 10 m k ceně -1321</t>
  </si>
  <si>
    <t>642745366</t>
  </si>
  <si>
    <t>https://podminky.urs.cz/item/CS_URS_2022_02/162211329</t>
  </si>
  <si>
    <t>"do 30 m"</t>
  </si>
  <si>
    <t>0,936*20</t>
  </si>
  <si>
    <t>924366617</t>
  </si>
  <si>
    <t>"ČTÚ odkopávky "</t>
  </si>
  <si>
    <t>21,56</t>
  </si>
  <si>
    <t>0,619</t>
  </si>
  <si>
    <t>901310616</t>
  </si>
  <si>
    <t>"skládka do 15 km"</t>
  </si>
  <si>
    <t>23,229*5</t>
  </si>
  <si>
    <t>167111122</t>
  </si>
  <si>
    <t>Nakládání, skládání a překládání neulehlého výkopku nebo sypaniny ručně skládání nebo překládání, z hornin třídy těžitelnosti II, skupiny 4 a 5</t>
  </si>
  <si>
    <t>-1135708379</t>
  </si>
  <si>
    <t>https://podminky.urs.cz/item/CS_URS_2022_02/167111122</t>
  </si>
  <si>
    <t>0,936</t>
  </si>
  <si>
    <t>171201221</t>
  </si>
  <si>
    <t>-863909854</t>
  </si>
  <si>
    <t>https://podminky.urs.cz/item/CS_URS_2022_02/171201221</t>
  </si>
  <si>
    <t>23,229*1,6</t>
  </si>
  <si>
    <t>-460723591</t>
  </si>
  <si>
    <t>23,229</t>
  </si>
  <si>
    <t>-1295192238</t>
  </si>
  <si>
    <t>174111109</t>
  </si>
  <si>
    <t>Zásyp sypaninou z jakékoliv horniny ručně Příplatek k ceně za prohození sypaniny sítem</t>
  </si>
  <si>
    <t>-906880135</t>
  </si>
  <si>
    <t>https://podminky.urs.cz/item/CS_URS_2022_02/174111109</t>
  </si>
  <si>
    <t>174211205</t>
  </si>
  <si>
    <t>Zásyp jam po pařezech ručně výkopkem z horniny získané při dobývání pařezů s hrubým urovnáním povrchu zasypávky průměru pařezu přes 900 do 1100 mm</t>
  </si>
  <si>
    <t>-1745596755</t>
  </si>
  <si>
    <t>https://podminky.urs.cz/item/CS_URS_2022_02/174211205</t>
  </si>
  <si>
    <t>181951112</t>
  </si>
  <si>
    <t>Úprava pláně vyrovnáním výškových rozdílů strojně v hornině třídy těžitelnosti I, skupiny 1 až 3 se zhutněním</t>
  </si>
  <si>
    <t>-1723563224</t>
  </si>
  <si>
    <t>https://podminky.urs.cz/item/CS_URS_2022_02/181951112</t>
  </si>
  <si>
    <t>767163121</t>
  </si>
  <si>
    <t>Montáž kompletního kovového zábradlí přímého z dílců v rovině (na rovné ploše) kotveného do betonu</t>
  </si>
  <si>
    <t>-2021199736</t>
  </si>
  <si>
    <t>https://podminky.urs.cz/item/CS_URS_2022_02/767163121</t>
  </si>
  <si>
    <t>"dvoutrubkové zábradlí kovové se sloupky, kotvené do betonových patek"</t>
  </si>
  <si>
    <t>8+2</t>
  </si>
  <si>
    <t>55342284.1</t>
  </si>
  <si>
    <t>dvoutrubkové kovové zábradlí, pozinkované, z uzavřených profilů, včetně beton. patek</t>
  </si>
  <si>
    <t>kg</t>
  </si>
  <si>
    <t>184620698</t>
  </si>
  <si>
    <t>"JEKL, pozink, 1 bm = 5,50 kg, 10%prořez"</t>
  </si>
  <si>
    <t>"madlo a průběžný profil"10*2*5,5*1,1</t>
  </si>
  <si>
    <t>"sloupky 1,0+0,3 m"1,3*7*5,5*1,1</t>
  </si>
  <si>
    <t>998767101</t>
  </si>
  <si>
    <t>Přesun hmot pro zámečnické konstrukce stanovený z hmotnosti přesunovaného materiálu vodorovná dopravní vzdálenost do 50 m v objektech výšky do 6 m</t>
  </si>
  <si>
    <t>1349023668</t>
  </si>
  <si>
    <t>https://podminky.urs.cz/item/CS_URS_2022_02/998767101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</si>
  <si>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</si>
  <si>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</si>
  <si>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-1296853330</t>
  </si>
  <si>
    <t>https://podminky.urs.cz/item/CS_URS_2022_02/998767181</t>
  </si>
  <si>
    <t>998767194</t>
  </si>
  <si>
    <t>Přesun hmot pro zámečnické konstrukce stanovený z hmotnosti přesunovaného materiálu Příplatek k cenám za zvětšený přesun přes vymezenou největší dopravní vzdálenost do 1000 m</t>
  </si>
  <si>
    <t>-1463937716</t>
  </si>
  <si>
    <t>https://podminky.urs.cz/item/CS_URS_2022_02/998767194</t>
  </si>
  <si>
    <t>998767199</t>
  </si>
  <si>
    <t>Přesun hmot pro zámečnické konstrukce stanovený z hmotnosti přesunovaného materiálu Příplatek k cenám za zvětšený přesun přes vymezenou největší dopravní vzdálenost za každých dalších i započatých 1000 m</t>
  </si>
  <si>
    <t>1249261479</t>
  </si>
  <si>
    <t>https://podminky.urs.cz/item/CS_URS_2022_02/998767199</t>
  </si>
  <si>
    <t>"doprava z dílny 50 km, otoč"</t>
  </si>
  <si>
    <t>50*2*0,176</t>
  </si>
  <si>
    <t>213141111</t>
  </si>
  <si>
    <t>Zřízení vrstvy z geotextilie filtrační, separační, odvodňovací, ochranné, výztužné nebo protierozní v rovině nebo ve sklonu do 1:5, šířky do 3 m</t>
  </si>
  <si>
    <t>-86599008</t>
  </si>
  <si>
    <t>https://podminky.urs.cz/item/CS_URS_2022_02/213141111</t>
  </si>
  <si>
    <t>"dlažba, separační vrstva"</t>
  </si>
  <si>
    <t>16,70+59,6</t>
  </si>
  <si>
    <t>69311081</t>
  </si>
  <si>
    <t>geotextilie netkaná separační, ochranná, filtrační, drenážní PES 300g/m2</t>
  </si>
  <si>
    <t>1898458619</t>
  </si>
  <si>
    <t>271532212</t>
  </si>
  <si>
    <t>Podsyp pod základové konstrukce se zhutněním a urovnáním povrchu z kameniva hrubého, frakce 16 - 32 mm</t>
  </si>
  <si>
    <t>1202117235</t>
  </si>
  <si>
    <t>https://podminky.urs.cz/item/CS_URS_2022_02/271532212</t>
  </si>
  <si>
    <t>"patky podsypy"</t>
  </si>
  <si>
    <t>0,5*0,5*0,15*6</t>
  </si>
  <si>
    <t>275313511</t>
  </si>
  <si>
    <t>Základy z betonu prostého patky a bloky z betonu kamenem neprokládaného tř. C 12/15</t>
  </si>
  <si>
    <t>1370461883</t>
  </si>
  <si>
    <t>https://podminky.urs.cz/item/CS_URS_2022_02/275313511</t>
  </si>
  <si>
    <t>"patky podkladní betony</t>
  </si>
  <si>
    <t>561031111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</si>
  <si>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200 do 250 mm</t>
  </si>
  <si>
    <t>858959142</t>
  </si>
  <si>
    <t>https://podminky.urs.cz/item/CS_URS_2022_02/561031111</t>
  </si>
  <si>
    <t>6*7+5,5*3,2</t>
  </si>
  <si>
    <t>58530170</t>
  </si>
  <si>
    <t>vápno nehašené CL 90-Q pro úpravu zemin standardní</t>
  </si>
  <si>
    <t>-519436105</t>
  </si>
  <si>
    <t>59,6*0,2*0,04*1,75</t>
  </si>
  <si>
    <t>564661011</t>
  </si>
  <si>
    <t>Podklad z kameniva hrubého drceného vel. 63-125 mm, s rozprostřením a zhutněním plochy jednotlivě do 100 m2, po zhutnění tl. 200 mm</t>
  </si>
  <si>
    <t>-1765328117</t>
  </si>
  <si>
    <t>https://podminky.urs.cz/item/CS_URS_2022_02/564661011</t>
  </si>
  <si>
    <t>564750111</t>
  </si>
  <si>
    <t>Podklad nebo kryt z kameniva hrubého drceného vel. 16-32 mm s rozprostřením a zhutněním plochy přes 100 m2, po zhutnění tl. 150 mm</t>
  </si>
  <si>
    <t>302057923</t>
  </si>
  <si>
    <t>https://podminky.urs.cz/item/CS_URS_2022_02/564750111</t>
  </si>
  <si>
    <t>"podklad pro dlažbu a pod objektem"</t>
  </si>
  <si>
    <t>16,7</t>
  </si>
  <si>
    <t>564760001</t>
  </si>
  <si>
    <t>Podklad nebo kryt z kameniva hrubého drceného vel. 8-16 mm s rozprostřením a zhutněním plochy jednotlivě do 100 m2, po zhutnění tl. 200 mm</t>
  </si>
  <si>
    <t>1483296384</t>
  </si>
  <si>
    <t>https://podminky.urs.cz/item/CS_URS_2022_02/564760001</t>
  </si>
  <si>
    <t>59,6</t>
  </si>
  <si>
    <t>596811311</t>
  </si>
  <si>
    <t>Kladení velkoformátové dlažby pozemních komunikací a komunikací pro pěší s ložem z kameniva tl. 40 mm, s vyplněním spár, s hutněním, vibrováním a se smetením přebytečného materiálu tl. do 100 mm, velikosti dlaždic do 0,5 m2, pro plochy do 300 m2</t>
  </si>
  <si>
    <t>2088212665</t>
  </si>
  <si>
    <t>https://podminky.urs.cz/item/CS_URS_2022_02/596811311</t>
  </si>
  <si>
    <t>LGB.1218720</t>
  </si>
  <si>
    <t>dlažba desková betonová 50x50x5cm šedá</t>
  </si>
  <si>
    <t>271324257</t>
  </si>
  <si>
    <t>16,7*1,03 'Přepočtené koeficientem množství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</si>
  <si>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</si>
  <si>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</si>
  <si>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1984409168</t>
  </si>
  <si>
    <t>https://podminky.urs.cz/item/CS_URS_2022_02/916231113</t>
  </si>
  <si>
    <t>"CHODNÍKOVÉ OBRUBY 500/80/250, PŘÍRODNÍ "</t>
  </si>
  <si>
    <t>27,50</t>
  </si>
  <si>
    <t>59217036</t>
  </si>
  <si>
    <t>obrubník betonový parkový přírodní 500x80x250mm</t>
  </si>
  <si>
    <t>-2119284087</t>
  </si>
  <si>
    <t>-882968595</t>
  </si>
  <si>
    <t>"3 x betonový základ"</t>
  </si>
  <si>
    <t>1*1*1*3</t>
  </si>
  <si>
    <t>-1904113664</t>
  </si>
  <si>
    <t>-1784522647</t>
  </si>
  <si>
    <t>6*14</t>
  </si>
  <si>
    <t>997013601</t>
  </si>
  <si>
    <t>Poplatek za uložení stavebního odpadu na skládce (skládkovné) z prostého betonu zatříděného do Katalogu odpadů pod kódem 17 01 01</t>
  </si>
  <si>
    <t>976180295</t>
  </si>
  <si>
    <t>https://podminky.urs.cz/item/CS_URS_2022_02/997013601</t>
  </si>
  <si>
    <t>998</t>
  </si>
  <si>
    <t>Přesun hmot</t>
  </si>
  <si>
    <t>998012021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</si>
  <si>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</si>
  <si>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-1923405118</t>
  </si>
  <si>
    <t>https://podminky.urs.cz/item/CS_URS_2022_02/998012021</t>
  </si>
  <si>
    <t>210220001</t>
  </si>
  <si>
    <t>Montáž uzemňovacího vedení s upevněním, propojením a připojením pomocí svorek na povrchu vodičů FeZn páskou průřezu do 120 mm2</t>
  </si>
  <si>
    <t>1971847064</t>
  </si>
  <si>
    <t>https://podminky.urs.cz/item/CS_URS_2022_02/210220001</t>
  </si>
  <si>
    <t>35442062</t>
  </si>
  <si>
    <t>pás zemnící 30x4mm FeZn</t>
  </si>
  <si>
    <t>1095943322</t>
  </si>
  <si>
    <t>1,05*10</t>
  </si>
  <si>
    <t>35441986</t>
  </si>
  <si>
    <t>svorka odbočovací a spojovací pro pásek 30x4mm, FeZn</t>
  </si>
  <si>
    <t>-504707921</t>
  </si>
  <si>
    <t>PS 01-01-32 - Úprava ovládání přejezdů R3, R4 a R5</t>
  </si>
  <si>
    <t>01 - Technologická část</t>
  </si>
  <si>
    <t>300689002</t>
  </si>
  <si>
    <t>7590520604</t>
  </si>
  <si>
    <t>Venkovní vedení kabelová - metalické sítě Plněné 4x0,8 TCEPKPFLEY 3 x 4 x 0,8</t>
  </si>
  <si>
    <t>-746156196</t>
  </si>
  <si>
    <t>7590525401</t>
  </si>
  <si>
    <t>Montáž spojky rovné metalické do 5 XN</t>
  </si>
  <si>
    <t>1703172704</t>
  </si>
  <si>
    <t>1966268026</t>
  </si>
  <si>
    <t>-1165761402</t>
  </si>
  <si>
    <t>-868715160</t>
  </si>
  <si>
    <t>-178175784</t>
  </si>
  <si>
    <t>7593330040</t>
  </si>
  <si>
    <t>Výměnné díly Relé NMŠ 1-2000 (HM0404221990407)</t>
  </si>
  <si>
    <t>759587675</t>
  </si>
  <si>
    <t>7593330120</t>
  </si>
  <si>
    <t>Výměnné díly Relé NMŠ 1-1500 (HM0404221990415)</t>
  </si>
  <si>
    <t>382151724</t>
  </si>
  <si>
    <t>7593330160</t>
  </si>
  <si>
    <t>Výměnné díly Relé NMŠ 2-4000 (HM0404221990419)</t>
  </si>
  <si>
    <t>1125330557</t>
  </si>
  <si>
    <t>7593311200</t>
  </si>
  <si>
    <t xml:space="preserve">Konstrukční díly Zásuvka ESP ocínovaná  (CV711015024)</t>
  </si>
  <si>
    <t>-1449700969</t>
  </si>
  <si>
    <t>7593330470</t>
  </si>
  <si>
    <t xml:space="preserve">Výměnné díly Filtr časové jednotky  (HM0404229990227)</t>
  </si>
  <si>
    <t>-1912025216</t>
  </si>
  <si>
    <t>7593320429</t>
  </si>
  <si>
    <t>Prvky Jednotka časová CJP (CV755139005)</t>
  </si>
  <si>
    <t>757010553</t>
  </si>
  <si>
    <t>7593320414</t>
  </si>
  <si>
    <t>Prvky Deska propojovací DPN (CV755135004)</t>
  </si>
  <si>
    <t>1697582077</t>
  </si>
  <si>
    <t>7593320132</t>
  </si>
  <si>
    <t>Prvky Pojistka zástrčková 2A (CV719039003)</t>
  </si>
  <si>
    <t>-1242982599</t>
  </si>
  <si>
    <t>7593320105</t>
  </si>
  <si>
    <t>Prvky Pásek zdíř.pro zástrč.poj. 2A (CV719029003)</t>
  </si>
  <si>
    <t>-1163294854</t>
  </si>
  <si>
    <t>1578675587</t>
  </si>
  <si>
    <t>Poznámka k položce:_x000d_
zkouška sestavy</t>
  </si>
  <si>
    <t>325161059</t>
  </si>
  <si>
    <t>-1394875876</t>
  </si>
  <si>
    <t>308586985</t>
  </si>
  <si>
    <t>1442748407</t>
  </si>
  <si>
    <t>-1685483085</t>
  </si>
  <si>
    <t>-946726536</t>
  </si>
  <si>
    <t>-886301523</t>
  </si>
  <si>
    <t>420156701</t>
  </si>
  <si>
    <t>-517384124</t>
  </si>
  <si>
    <t>-526823723</t>
  </si>
  <si>
    <t>7594305055</t>
  </si>
  <si>
    <t>Montáž součástí počítače náprav bloku pro počítače náprav</t>
  </si>
  <si>
    <t>-1326279380</t>
  </si>
  <si>
    <t>-249436488</t>
  </si>
  <si>
    <t>-356990406</t>
  </si>
  <si>
    <t>7594305100</t>
  </si>
  <si>
    <t>Montáž součástí počítače náprav desky filtru</t>
  </si>
  <si>
    <t>1462292498</t>
  </si>
  <si>
    <t>-724480646</t>
  </si>
  <si>
    <t>1092615556</t>
  </si>
  <si>
    <t>-312041891</t>
  </si>
  <si>
    <t>-24842993</t>
  </si>
  <si>
    <t>-2104318968</t>
  </si>
  <si>
    <t>1533514400</t>
  </si>
  <si>
    <t>709269812</t>
  </si>
  <si>
    <t>-2029446311</t>
  </si>
  <si>
    <t>-140162284</t>
  </si>
  <si>
    <t>7592010184</t>
  </si>
  <si>
    <t>Kolové senzory a snímače počítačů náprav Přepěťová ochrana napájení POKO94</t>
  </si>
  <si>
    <t>1124716080</t>
  </si>
  <si>
    <t>1938094541</t>
  </si>
  <si>
    <t>197750404</t>
  </si>
  <si>
    <t>-724201750</t>
  </si>
  <si>
    <t>-1807049060</t>
  </si>
  <si>
    <t>446724960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</si>
  <si>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</si>
  <si>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</si>
  <si>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-1624826090</t>
  </si>
  <si>
    <t>7598095435</t>
  </si>
  <si>
    <t>Příprava ke komplexním zkouškám automatických přejezdových zabezpečovacích zařízení se závorami jednokolejné - oživení, seřízení a nastavení zařízení s ohledem na postup jeho uvádění do provozu</t>
  </si>
  <si>
    <t>1259203277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</si>
  <si>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</si>
  <si>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</si>
  <si>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-355947834</t>
  </si>
  <si>
    <t>2135973843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</si>
  <si>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</si>
  <si>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</si>
  <si>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-1321407449</t>
  </si>
  <si>
    <t>1659259987</t>
  </si>
  <si>
    <t>7598095547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</si>
  <si>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</si>
  <si>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-495568764</t>
  </si>
  <si>
    <t>-61335091</t>
  </si>
  <si>
    <t>7598095550</t>
  </si>
  <si>
    <t>Vyhotovení protokolu UTZ pro PZZ bez závor jedna kolej - vykonání prohlídky a zkoušky včetně vyhotovení protokolu podle vyhl. 100/1995 Sb.</t>
  </si>
  <si>
    <t>1190173015</t>
  </si>
  <si>
    <t>-1969731756</t>
  </si>
  <si>
    <t>-828233344</t>
  </si>
  <si>
    <t>02 - Stavební část</t>
  </si>
  <si>
    <t>-730479785</t>
  </si>
  <si>
    <t>2*1,5*1*2</t>
  </si>
  <si>
    <t>1198570592</t>
  </si>
  <si>
    <t>1242050045</t>
  </si>
  <si>
    <t>-518307895</t>
  </si>
  <si>
    <t>-1655206095</t>
  </si>
  <si>
    <t>314879702</t>
  </si>
  <si>
    <t>245359808</t>
  </si>
  <si>
    <t>-1970343173</t>
  </si>
  <si>
    <t>28613902</t>
  </si>
  <si>
    <t>potrubí plynovodní PE 100RC SDR 17,6 PN 0,1MPa tyče 12m 110x6,3mm</t>
  </si>
  <si>
    <t>-327988815</t>
  </si>
  <si>
    <t>VON - Vedlejší a ostatní rozpočtové náklady</t>
  </si>
  <si>
    <t>VRN - Vedlejší rozpočtové náklady</t>
  </si>
  <si>
    <t xml:space="preserve">    VRN1 - Průzkumné, geodetické a projektové práce</t>
  </si>
  <si>
    <t xml:space="preserve">    VRN6 - Územní vlivy</t>
  </si>
  <si>
    <t xml:space="preserve">    VRN8 - Přesun stavebních kapacit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</si>
  <si>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</si>
  <si>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</si>
  <si>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1547093910</t>
  </si>
  <si>
    <t>VRN</t>
  </si>
  <si>
    <t>Vedlejší rozpočtové náklady</t>
  </si>
  <si>
    <t>022101001</t>
  </si>
  <si>
    <t>Geodetické práce Geodetické práce před opravou</t>
  </si>
  <si>
    <t>%</t>
  </si>
  <si>
    <t>1024</t>
  </si>
  <si>
    <t>1252571462</t>
  </si>
  <si>
    <t>022101021</t>
  </si>
  <si>
    <t>Geodetické práce Geodetické práce po ukončení opravy</t>
  </si>
  <si>
    <t>377981452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</si>
  <si>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</si>
  <si>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</si>
  <si>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-2135729669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</si>
  <si>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</si>
  <si>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</si>
  <si>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1049341990</t>
  </si>
  <si>
    <t>024101301</t>
  </si>
  <si>
    <t>Inženýrská činnost posudky (např. statické aj.) a dozory</t>
  </si>
  <si>
    <t>-1786339099</t>
  </si>
  <si>
    <t>024101401</t>
  </si>
  <si>
    <t>Inženýrská činnost koordinační a kompletační činnost</t>
  </si>
  <si>
    <t>636314820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</si>
  <si>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</si>
  <si>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</si>
  <si>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1044214273</t>
  </si>
  <si>
    <t>VRN1</t>
  </si>
  <si>
    <t>Průzkumné, geodetické a projektové práce</t>
  </si>
  <si>
    <t>013244000</t>
  </si>
  <si>
    <t>Dokumentace pro provádění stavby</t>
  </si>
  <si>
    <t>1744700053</t>
  </si>
  <si>
    <t>013254000</t>
  </si>
  <si>
    <t>Dokumentace skutečného provedení stavby</t>
  </si>
  <si>
    <t>-1990048071</t>
  </si>
  <si>
    <t>VRN6</t>
  </si>
  <si>
    <t>Územní vlivy</t>
  </si>
  <si>
    <t>065002000</t>
  </si>
  <si>
    <t>Mimostaveništní doprava materiálů</t>
  </si>
  <si>
    <t>soubor</t>
  </si>
  <si>
    <t>-561546863</t>
  </si>
  <si>
    <t>VRN8</t>
  </si>
  <si>
    <t>Přesun stavebních kapacit</t>
  </si>
  <si>
    <t>081002000</t>
  </si>
  <si>
    <t>Doprava zaměstnanců</t>
  </si>
  <si>
    <t>-1037174446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</si>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</sst>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1213702" TargetMode="External" /><Relationship Id="rId2" Type="http://schemas.openxmlformats.org/officeDocument/2006/relationships/hyperlink" Target="https://podminky.urs.cz/item/CS_URS_2022_02/162751117" TargetMode="External" /><Relationship Id="rId3" Type="http://schemas.openxmlformats.org/officeDocument/2006/relationships/hyperlink" Target="https://podminky.urs.cz/item/CS_URS_2022_02/181351113" TargetMode="External" /><Relationship Id="rId4" Type="http://schemas.openxmlformats.org/officeDocument/2006/relationships/hyperlink" Target="https://podminky.urs.cz/item/CS_URS_2022_02/460150164" TargetMode="External" /><Relationship Id="rId5" Type="http://schemas.openxmlformats.org/officeDocument/2006/relationships/hyperlink" Target="https://podminky.urs.cz/item/CS_URS_2022_02/460421182" TargetMode="External" /><Relationship Id="rId6" Type="http://schemas.openxmlformats.org/officeDocument/2006/relationships/hyperlink" Target="https://podminky.urs.cz/item/CS_URS_2022_02/460490012" TargetMode="External" /><Relationship Id="rId7" Type="http://schemas.openxmlformats.org/officeDocument/2006/relationships/hyperlink" Target="https://podminky.urs.cz/item/CS_URS_2022_02/460560164" TargetMode="External" /><Relationship Id="rId8" Type="http://schemas.openxmlformats.org/officeDocument/2006/relationships/hyperlink" Target="https://podminky.urs.cz/item/CS_URS_2022_02/460631127" TargetMode="External" /><Relationship Id="rId9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74111101" TargetMode="External" /><Relationship Id="rId2" Type="http://schemas.openxmlformats.org/officeDocument/2006/relationships/hyperlink" Target="https://podminky.urs.cz/item/CS_URS_2022_02/275121111" TargetMode="External" /><Relationship Id="rId3" Type="http://schemas.openxmlformats.org/officeDocument/2006/relationships/hyperlink" Target="https://podminky.urs.cz/item/CS_URS_2022_02/961044111" TargetMode="External" /><Relationship Id="rId4" Type="http://schemas.openxmlformats.org/officeDocument/2006/relationships/hyperlink" Target="https://podminky.urs.cz/item/CS_URS_2022_02/997002511" TargetMode="External" /><Relationship Id="rId5" Type="http://schemas.openxmlformats.org/officeDocument/2006/relationships/hyperlink" Target="https://podminky.urs.cz/item/CS_URS_2022_02/997002519" TargetMode="External" /><Relationship Id="rId6" Type="http://schemas.openxmlformats.org/officeDocument/2006/relationships/hyperlink" Target="https://podminky.urs.cz/item/CS_URS_2022_02/997013602" TargetMode="External" /><Relationship Id="rId7" Type="http://schemas.openxmlformats.org/officeDocument/2006/relationships/hyperlink" Target="https://podminky.urs.cz/item/CS_URS_2022_02/741375021" TargetMode="External" /><Relationship Id="rId8" Type="http://schemas.openxmlformats.org/officeDocument/2006/relationships/hyperlink" Target="https://podminky.urs.cz/item/CS_URS_2022_02/767662210" TargetMode="External" /><Relationship Id="rId9" Type="http://schemas.openxmlformats.org/officeDocument/2006/relationships/hyperlink" Target="https://podminky.urs.cz/item/CS_URS_2022_02/218100099" TargetMode="External" /><Relationship Id="rId10" Type="http://schemas.openxmlformats.org/officeDocument/2006/relationships/hyperlink" Target="https://podminky.urs.cz/item/CS_URS_2022_02/218204011" TargetMode="External" /><Relationship Id="rId11" Type="http://schemas.openxmlformats.org/officeDocument/2006/relationships/hyperlink" Target="https://podminky.urs.cz/item/CS_URS_2022_02/218204123" TargetMode="External" /><Relationship Id="rId12" Type="http://schemas.openxmlformats.org/officeDocument/2006/relationships/hyperlink" Target="https://podminky.urs.cz/item/CS_URS_2022_02/218204201" TargetMode="External" /><Relationship Id="rId13" Type="http://schemas.openxmlformats.org/officeDocument/2006/relationships/hyperlink" Target="https://podminky.urs.cz/item/CS_URS_2022_02/460131114" TargetMode="External" /><Relationship Id="rId1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565176111" TargetMode="External" /><Relationship Id="rId2" Type="http://schemas.openxmlformats.org/officeDocument/2006/relationships/hyperlink" Target="https://podminky.urs.cz/item/CS_URS_2022_02/573111112" TargetMode="External" /><Relationship Id="rId3" Type="http://schemas.openxmlformats.org/officeDocument/2006/relationships/hyperlink" Target="https://podminky.urs.cz/item/CS_URS_2022_02/573211109" TargetMode="External" /><Relationship Id="rId4" Type="http://schemas.openxmlformats.org/officeDocument/2006/relationships/hyperlink" Target="https://podminky.urs.cz/item/CS_URS_2022_02/577144111" TargetMode="External" /><Relationship Id="rId5" Type="http://schemas.openxmlformats.org/officeDocument/2006/relationships/hyperlink" Target="https://podminky.urs.cz/item/CS_URS_2022_02/596212210" TargetMode="External" /><Relationship Id="rId6" Type="http://schemas.openxmlformats.org/officeDocument/2006/relationships/hyperlink" Target="https://podminky.urs.cz/item/CS_URS_2022_02/928621012" TargetMode="External" /><Relationship Id="rId7" Type="http://schemas.openxmlformats.org/officeDocument/2006/relationships/hyperlink" Target="https://podminky.urs.cz/item/CS_URS_2022_02/931994172" TargetMode="External" /><Relationship Id="rId8" Type="http://schemas.openxmlformats.org/officeDocument/2006/relationships/hyperlink" Target="https://podminky.urs.cz/item/CS_URS_2022_02/113107042" TargetMode="External" /><Relationship Id="rId9" Type="http://schemas.openxmlformats.org/officeDocument/2006/relationships/hyperlink" Target="https://podminky.urs.cz/item/CS_URS_2022_02/131213702" TargetMode="External" /><Relationship Id="rId10" Type="http://schemas.openxmlformats.org/officeDocument/2006/relationships/hyperlink" Target="https://podminky.urs.cz/item/CS_URS_2022_02/162751117" TargetMode="External" /><Relationship Id="rId11" Type="http://schemas.openxmlformats.org/officeDocument/2006/relationships/hyperlink" Target="https://podminky.urs.cz/item/CS_URS_2022_02/162751119" TargetMode="External" /><Relationship Id="rId12" Type="http://schemas.openxmlformats.org/officeDocument/2006/relationships/hyperlink" Target="https://podminky.urs.cz/item/CS_URS_2022_02/167151101" TargetMode="External" /><Relationship Id="rId13" Type="http://schemas.openxmlformats.org/officeDocument/2006/relationships/hyperlink" Target="https://podminky.urs.cz/item/CS_URS_2022_02/167151121" TargetMode="External" /><Relationship Id="rId14" Type="http://schemas.openxmlformats.org/officeDocument/2006/relationships/hyperlink" Target="https://podminky.urs.cz/item/CS_URS_2022_02/171251201" TargetMode="External" /><Relationship Id="rId15" Type="http://schemas.openxmlformats.org/officeDocument/2006/relationships/hyperlink" Target="https://podminky.urs.cz/item/CS_URS_2022_02/174111101" TargetMode="External" /><Relationship Id="rId16" Type="http://schemas.openxmlformats.org/officeDocument/2006/relationships/hyperlink" Target="https://podminky.urs.cz/item/CS_URS_2022_02/181351113" TargetMode="External" /><Relationship Id="rId17" Type="http://schemas.openxmlformats.org/officeDocument/2006/relationships/hyperlink" Target="https://podminky.urs.cz/item/CS_URS_2022_02/997013501" TargetMode="External" /><Relationship Id="rId18" Type="http://schemas.openxmlformats.org/officeDocument/2006/relationships/hyperlink" Target="https://podminky.urs.cz/item/CS_URS_2022_02/997013509" TargetMode="External" /><Relationship Id="rId19" Type="http://schemas.openxmlformats.org/officeDocument/2006/relationships/hyperlink" Target="https://podminky.urs.cz/item/CS_URS_2022_02/997221645" TargetMode="External" /><Relationship Id="rId20" Type="http://schemas.openxmlformats.org/officeDocument/2006/relationships/hyperlink" Target="https://podminky.urs.cz/item/CS_URS_2022_02/997221655" TargetMode="External" /><Relationship Id="rId21" Type="http://schemas.openxmlformats.org/officeDocument/2006/relationships/hyperlink" Target="https://podminky.urs.cz/item/CS_URS_2022_02/460150164" TargetMode="External" /><Relationship Id="rId22" Type="http://schemas.openxmlformats.org/officeDocument/2006/relationships/hyperlink" Target="https://podminky.urs.cz/item/CS_URS_2022_02/460421182" TargetMode="External" /><Relationship Id="rId23" Type="http://schemas.openxmlformats.org/officeDocument/2006/relationships/hyperlink" Target="https://podminky.urs.cz/item/CS_URS_2022_02/460490012" TargetMode="External" /><Relationship Id="rId24" Type="http://schemas.openxmlformats.org/officeDocument/2006/relationships/hyperlink" Target="https://podminky.urs.cz/item/CS_URS_2022_02/460560164" TargetMode="External" /><Relationship Id="rId25" Type="http://schemas.openxmlformats.org/officeDocument/2006/relationships/hyperlink" Target="https://podminky.urs.cz/item/CS_URS_2022_02/460631127" TargetMode="External" /><Relationship Id="rId26" Type="http://schemas.openxmlformats.org/officeDocument/2006/relationships/hyperlink" Target="https://podminky.urs.cz/item/CS_URS_2022_02/460510274" TargetMode="External" /><Relationship Id="rId27" Type="http://schemas.openxmlformats.org/officeDocument/2006/relationships/hyperlink" Target="https://podminky.urs.cz/item/CS_URS_2022_02/460751112" TargetMode="External" /><Relationship Id="rId28" Type="http://schemas.openxmlformats.org/officeDocument/2006/relationships/hyperlink" Target="https://podminky.urs.cz/item/CS_URS_2022_02/460841114" TargetMode="External" /><Relationship Id="rId29" Type="http://schemas.openxmlformats.org/officeDocument/2006/relationships/hyperlink" Target="https://podminky.urs.cz/item/CS_URS_2022_02/460841141" TargetMode="External" /><Relationship Id="rId30" Type="http://schemas.openxmlformats.org/officeDocument/2006/relationships/hyperlink" Target="https://podminky.urs.cz/item/CS_URS_2022_02/468021132" TargetMode="External" /><Relationship Id="rId3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11104" TargetMode="External" /><Relationship Id="rId2" Type="http://schemas.openxmlformats.org/officeDocument/2006/relationships/hyperlink" Target="https://podminky.urs.cz/item/CS_URS_2022_02/111211101" TargetMode="External" /><Relationship Id="rId3" Type="http://schemas.openxmlformats.org/officeDocument/2006/relationships/hyperlink" Target="https://podminky.urs.cz/item/CS_URS_2022_02/111211231" TargetMode="External" /><Relationship Id="rId4" Type="http://schemas.openxmlformats.org/officeDocument/2006/relationships/hyperlink" Target="https://podminky.urs.cz/item/CS_URS_2022_02/112101102" TargetMode="External" /><Relationship Id="rId5" Type="http://schemas.openxmlformats.org/officeDocument/2006/relationships/hyperlink" Target="https://podminky.urs.cz/item/CS_URS_2022_02/112251101" TargetMode="External" /><Relationship Id="rId6" Type="http://schemas.openxmlformats.org/officeDocument/2006/relationships/hyperlink" Target="https://podminky.urs.cz/item/CS_URS_2022_02/112251221" TargetMode="External" /><Relationship Id="rId7" Type="http://schemas.openxmlformats.org/officeDocument/2006/relationships/hyperlink" Target="https://podminky.urs.cz/item/CS_URS_2022_02/122311101" TargetMode="External" /><Relationship Id="rId8" Type="http://schemas.openxmlformats.org/officeDocument/2006/relationships/hyperlink" Target="https://podminky.urs.cz/item/CS_URS_2022_02/122911121" TargetMode="External" /><Relationship Id="rId9" Type="http://schemas.openxmlformats.org/officeDocument/2006/relationships/hyperlink" Target="https://podminky.urs.cz/item/CS_URS_2022_02/131313701" TargetMode="External" /><Relationship Id="rId10" Type="http://schemas.openxmlformats.org/officeDocument/2006/relationships/hyperlink" Target="https://podminky.urs.cz/item/CS_URS_2022_02/132312131" TargetMode="External" /><Relationship Id="rId11" Type="http://schemas.openxmlformats.org/officeDocument/2006/relationships/hyperlink" Target="https://podminky.urs.cz/item/CS_URS_2022_02/162211321" TargetMode="External" /><Relationship Id="rId12" Type="http://schemas.openxmlformats.org/officeDocument/2006/relationships/hyperlink" Target="https://podminky.urs.cz/item/CS_URS_2022_02/162211329" TargetMode="External" /><Relationship Id="rId13" Type="http://schemas.openxmlformats.org/officeDocument/2006/relationships/hyperlink" Target="https://podminky.urs.cz/item/CS_URS_2022_02/162751117" TargetMode="External" /><Relationship Id="rId14" Type="http://schemas.openxmlformats.org/officeDocument/2006/relationships/hyperlink" Target="https://podminky.urs.cz/item/CS_URS_2022_02/162751119" TargetMode="External" /><Relationship Id="rId15" Type="http://schemas.openxmlformats.org/officeDocument/2006/relationships/hyperlink" Target="https://podminky.urs.cz/item/CS_URS_2022_02/167111122" TargetMode="External" /><Relationship Id="rId16" Type="http://schemas.openxmlformats.org/officeDocument/2006/relationships/hyperlink" Target="https://podminky.urs.cz/item/CS_URS_2022_02/171201221" TargetMode="External" /><Relationship Id="rId17" Type="http://schemas.openxmlformats.org/officeDocument/2006/relationships/hyperlink" Target="https://podminky.urs.cz/item/CS_URS_2022_02/171251201" TargetMode="External" /><Relationship Id="rId18" Type="http://schemas.openxmlformats.org/officeDocument/2006/relationships/hyperlink" Target="https://podminky.urs.cz/item/CS_URS_2022_02/174111101" TargetMode="External" /><Relationship Id="rId19" Type="http://schemas.openxmlformats.org/officeDocument/2006/relationships/hyperlink" Target="https://podminky.urs.cz/item/CS_URS_2022_02/174111109" TargetMode="External" /><Relationship Id="rId20" Type="http://schemas.openxmlformats.org/officeDocument/2006/relationships/hyperlink" Target="https://podminky.urs.cz/item/CS_URS_2022_02/174211205" TargetMode="External" /><Relationship Id="rId21" Type="http://schemas.openxmlformats.org/officeDocument/2006/relationships/hyperlink" Target="https://podminky.urs.cz/item/CS_URS_2022_02/181951112" TargetMode="External" /><Relationship Id="rId22" Type="http://schemas.openxmlformats.org/officeDocument/2006/relationships/hyperlink" Target="https://podminky.urs.cz/item/CS_URS_2022_02/767163121" TargetMode="External" /><Relationship Id="rId23" Type="http://schemas.openxmlformats.org/officeDocument/2006/relationships/hyperlink" Target="https://podminky.urs.cz/item/CS_URS_2022_02/998767101" TargetMode="External" /><Relationship Id="rId24" Type="http://schemas.openxmlformats.org/officeDocument/2006/relationships/hyperlink" Target="https://podminky.urs.cz/item/CS_URS_2022_02/998767181" TargetMode="External" /><Relationship Id="rId25" Type="http://schemas.openxmlformats.org/officeDocument/2006/relationships/hyperlink" Target="https://podminky.urs.cz/item/CS_URS_2022_02/998767194" TargetMode="External" /><Relationship Id="rId26" Type="http://schemas.openxmlformats.org/officeDocument/2006/relationships/hyperlink" Target="https://podminky.urs.cz/item/CS_URS_2022_02/998767199" TargetMode="External" /><Relationship Id="rId27" Type="http://schemas.openxmlformats.org/officeDocument/2006/relationships/hyperlink" Target="https://podminky.urs.cz/item/CS_URS_2022_02/213141111" TargetMode="External" /><Relationship Id="rId28" Type="http://schemas.openxmlformats.org/officeDocument/2006/relationships/hyperlink" Target="https://podminky.urs.cz/item/CS_URS_2022_02/271532212" TargetMode="External" /><Relationship Id="rId29" Type="http://schemas.openxmlformats.org/officeDocument/2006/relationships/hyperlink" Target="https://podminky.urs.cz/item/CS_URS_2022_02/275313511" TargetMode="External" /><Relationship Id="rId30" Type="http://schemas.openxmlformats.org/officeDocument/2006/relationships/hyperlink" Target="https://podminky.urs.cz/item/CS_URS_2022_02/561031111" TargetMode="External" /><Relationship Id="rId31" Type="http://schemas.openxmlformats.org/officeDocument/2006/relationships/hyperlink" Target="https://podminky.urs.cz/item/CS_URS_2022_02/564661011" TargetMode="External" /><Relationship Id="rId32" Type="http://schemas.openxmlformats.org/officeDocument/2006/relationships/hyperlink" Target="https://podminky.urs.cz/item/CS_URS_2022_02/564750111" TargetMode="External" /><Relationship Id="rId33" Type="http://schemas.openxmlformats.org/officeDocument/2006/relationships/hyperlink" Target="https://podminky.urs.cz/item/CS_URS_2022_02/564760001" TargetMode="External" /><Relationship Id="rId34" Type="http://schemas.openxmlformats.org/officeDocument/2006/relationships/hyperlink" Target="https://podminky.urs.cz/item/CS_URS_2022_02/596811311" TargetMode="External" /><Relationship Id="rId35" Type="http://schemas.openxmlformats.org/officeDocument/2006/relationships/hyperlink" Target="https://podminky.urs.cz/item/CS_URS_2022_02/916231113" TargetMode="External" /><Relationship Id="rId36" Type="http://schemas.openxmlformats.org/officeDocument/2006/relationships/hyperlink" Target="https://podminky.urs.cz/item/CS_URS_2022_02/961044111" TargetMode="External" /><Relationship Id="rId37" Type="http://schemas.openxmlformats.org/officeDocument/2006/relationships/hyperlink" Target="https://podminky.urs.cz/item/CS_URS_2022_02/997002511" TargetMode="External" /><Relationship Id="rId38" Type="http://schemas.openxmlformats.org/officeDocument/2006/relationships/hyperlink" Target="https://podminky.urs.cz/item/CS_URS_2022_02/997002519" TargetMode="External" /><Relationship Id="rId39" Type="http://schemas.openxmlformats.org/officeDocument/2006/relationships/hyperlink" Target="https://podminky.urs.cz/item/CS_URS_2022_02/997013601" TargetMode="External" /><Relationship Id="rId40" Type="http://schemas.openxmlformats.org/officeDocument/2006/relationships/hyperlink" Target="https://podminky.urs.cz/item/CS_URS_2022_02/998012021" TargetMode="External" /><Relationship Id="rId41" Type="http://schemas.openxmlformats.org/officeDocument/2006/relationships/hyperlink" Target="https://podminky.urs.cz/item/CS_URS_2022_02/210220001" TargetMode="External" /><Relationship Id="rId42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33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34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35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35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33</v>
      </c>
      <c r="AL14" s="23"/>
      <c r="AM14" s="23"/>
      <c r="AN14" s="36" t="s">
        <v>35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33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33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45</v>
      </c>
      <c r="E29" s="49"/>
      <c r="F29" s="33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47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49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PZS na přejezdu P3283 v km 96,543 v úseku Rumburk - Jiříkov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26. 9. 2022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36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34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38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ROUND(AG55+AG67+AG70,2)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ROUND(AS55+AS67+AS70,2)</f>
        <v>0</v>
      </c>
      <c r="AT54" s="108">
        <f>ROUND(SUM(AV54:AW54),2)</f>
        <v>0</v>
      </c>
      <c r="AU54" s="109">
        <f>ROUND(AU55+AU67+AU70,5)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ROUND(AZ55+AZ67+AZ70,2)</f>
        <v>0</v>
      </c>
      <c r="BA54" s="108">
        <f>ROUND(BA55+BA67+BA70,2)</f>
        <v>0</v>
      </c>
      <c r="BB54" s="108">
        <f>ROUND(BB55+BB67+BB70,2)</f>
        <v>0</v>
      </c>
      <c r="BC54" s="108">
        <f>ROUND(BC55+BC67+BC70,2)</f>
        <v>0</v>
      </c>
      <c r="BD54" s="110">
        <f>ROUND(BD55+BD67+BD70,2)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24.75" customHeight="1">
      <c r="A55" s="7"/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ROUND(AG56+AG62+AG63+AG66,2)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81</v>
      </c>
      <c r="AR55" s="120"/>
      <c r="AS55" s="121">
        <f>ROUND(AS56+AS62+AS63+AS66,2)</f>
        <v>0</v>
      </c>
      <c r="AT55" s="122">
        <f>ROUND(SUM(AV55:AW55),2)</f>
        <v>0</v>
      </c>
      <c r="AU55" s="123">
        <f>ROUND(AU56+AU62+AU63+AU66,5)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ROUND(AZ56+AZ62+AZ63+AZ66,2)</f>
        <v>0</v>
      </c>
      <c r="BA55" s="122">
        <f>ROUND(BA56+BA62+BA63+BA66,2)</f>
        <v>0</v>
      </c>
      <c r="BB55" s="122">
        <f>ROUND(BB56+BB62+BB63+BB66,2)</f>
        <v>0</v>
      </c>
      <c r="BC55" s="122">
        <f>ROUND(BC56+BC62+BC63+BC66,2)</f>
        <v>0</v>
      </c>
      <c r="BD55" s="124">
        <f>ROUND(BD56+BD62+BD63+BD66,2)</f>
        <v>0</v>
      </c>
      <c r="BE55" s="7"/>
      <c r="BS55" s="125" t="s">
        <v>74</v>
      </c>
      <c r="BT55" s="125" t="s">
        <v>82</v>
      </c>
      <c r="BU55" s="125" t="s">
        <v>76</v>
      </c>
      <c r="BV55" s="125" t="s">
        <v>77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4" customFormat="1" ht="16.5" customHeight="1">
      <c r="A56" s="4"/>
      <c r="B56" s="65"/>
      <c r="C56" s="126"/>
      <c r="D56" s="126"/>
      <c r="E56" s="127" t="s">
        <v>85</v>
      </c>
      <c r="F56" s="127"/>
      <c r="G56" s="127"/>
      <c r="H56" s="127"/>
      <c r="I56" s="127"/>
      <c r="J56" s="126"/>
      <c r="K56" s="127" t="s">
        <v>86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ROUND(AG57,2)</f>
        <v>0</v>
      </c>
      <c r="AH56" s="126"/>
      <c r="AI56" s="126"/>
      <c r="AJ56" s="126"/>
      <c r="AK56" s="126"/>
      <c r="AL56" s="126"/>
      <c r="AM56" s="126"/>
      <c r="AN56" s="129">
        <f>SUM(AG56,AT56)</f>
        <v>0</v>
      </c>
      <c r="AO56" s="126"/>
      <c r="AP56" s="126"/>
      <c r="AQ56" s="130" t="s">
        <v>87</v>
      </c>
      <c r="AR56" s="67"/>
      <c r="AS56" s="131">
        <f>ROUND(AS57,2)</f>
        <v>0</v>
      </c>
      <c r="AT56" s="132">
        <f>ROUND(SUM(AV56:AW56),2)</f>
        <v>0</v>
      </c>
      <c r="AU56" s="133">
        <f>ROUND(AU57,5)</f>
        <v>0</v>
      </c>
      <c r="AV56" s="132">
        <f>ROUND(AZ56*L29,2)</f>
        <v>0</v>
      </c>
      <c r="AW56" s="132">
        <f>ROUND(BA56*L30,2)</f>
        <v>0</v>
      </c>
      <c r="AX56" s="132">
        <f>ROUND(BB56*L29,2)</f>
        <v>0</v>
      </c>
      <c r="AY56" s="132">
        <f>ROUND(BC56*L30,2)</f>
        <v>0</v>
      </c>
      <c r="AZ56" s="132">
        <f>ROUND(AZ57,2)</f>
        <v>0</v>
      </c>
      <c r="BA56" s="132">
        <f>ROUND(BA57,2)</f>
        <v>0</v>
      </c>
      <c r="BB56" s="132">
        <f>ROUND(BB57,2)</f>
        <v>0</v>
      </c>
      <c r="BC56" s="132">
        <f>ROUND(BC57,2)</f>
        <v>0</v>
      </c>
      <c r="BD56" s="134">
        <f>ROUND(BD57,2)</f>
        <v>0</v>
      </c>
      <c r="BE56" s="4"/>
      <c r="BS56" s="135" t="s">
        <v>74</v>
      </c>
      <c r="BT56" s="135" t="s">
        <v>84</v>
      </c>
      <c r="BU56" s="135" t="s">
        <v>76</v>
      </c>
      <c r="BV56" s="135" t="s">
        <v>77</v>
      </c>
      <c r="BW56" s="135" t="s">
        <v>88</v>
      </c>
      <c r="BX56" s="135" t="s">
        <v>83</v>
      </c>
      <c r="CL56" s="135" t="s">
        <v>19</v>
      </c>
    </row>
    <row r="57" s="4" customFormat="1" ht="23.25" customHeight="1">
      <c r="A57" s="4"/>
      <c r="B57" s="65"/>
      <c r="C57" s="126"/>
      <c r="D57" s="126"/>
      <c r="E57" s="126"/>
      <c r="F57" s="127" t="s">
        <v>85</v>
      </c>
      <c r="G57" s="127"/>
      <c r="H57" s="127"/>
      <c r="I57" s="127"/>
      <c r="J57" s="127"/>
      <c r="K57" s="126"/>
      <c r="L57" s="127" t="s">
        <v>80</v>
      </c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ROUND(SUM(AG58:AG61),2)</f>
        <v>0</v>
      </c>
      <c r="AH57" s="126"/>
      <c r="AI57" s="126"/>
      <c r="AJ57" s="126"/>
      <c r="AK57" s="126"/>
      <c r="AL57" s="126"/>
      <c r="AM57" s="126"/>
      <c r="AN57" s="129">
        <f>SUM(AG57,AT57)</f>
        <v>0</v>
      </c>
      <c r="AO57" s="126"/>
      <c r="AP57" s="126"/>
      <c r="AQ57" s="130" t="s">
        <v>87</v>
      </c>
      <c r="AR57" s="67"/>
      <c r="AS57" s="131">
        <f>ROUND(SUM(AS58:AS61),2)</f>
        <v>0</v>
      </c>
      <c r="AT57" s="132">
        <f>ROUND(SUM(AV57:AW57),2)</f>
        <v>0</v>
      </c>
      <c r="AU57" s="133">
        <f>ROUND(SUM(AU58:AU61),5)</f>
        <v>0</v>
      </c>
      <c r="AV57" s="132">
        <f>ROUND(AZ57*L29,2)</f>
        <v>0</v>
      </c>
      <c r="AW57" s="132">
        <f>ROUND(BA57*L30,2)</f>
        <v>0</v>
      </c>
      <c r="AX57" s="132">
        <f>ROUND(BB57*L29,2)</f>
        <v>0</v>
      </c>
      <c r="AY57" s="132">
        <f>ROUND(BC57*L30,2)</f>
        <v>0</v>
      </c>
      <c r="AZ57" s="132">
        <f>ROUND(SUM(AZ58:AZ61),2)</f>
        <v>0</v>
      </c>
      <c r="BA57" s="132">
        <f>ROUND(SUM(BA58:BA61),2)</f>
        <v>0</v>
      </c>
      <c r="BB57" s="132">
        <f>ROUND(SUM(BB58:BB61),2)</f>
        <v>0</v>
      </c>
      <c r="BC57" s="132">
        <f>ROUND(SUM(BC58:BC61),2)</f>
        <v>0</v>
      </c>
      <c r="BD57" s="134">
        <f>ROUND(SUM(BD58:BD61),2)</f>
        <v>0</v>
      </c>
      <c r="BE57" s="4"/>
      <c r="BS57" s="135" t="s">
        <v>74</v>
      </c>
      <c r="BT57" s="135" t="s">
        <v>89</v>
      </c>
      <c r="BU57" s="135" t="s">
        <v>76</v>
      </c>
      <c r="BV57" s="135" t="s">
        <v>77</v>
      </c>
      <c r="BW57" s="135" t="s">
        <v>90</v>
      </c>
      <c r="BX57" s="135" t="s">
        <v>88</v>
      </c>
      <c r="CL57" s="135" t="s">
        <v>32</v>
      </c>
    </row>
    <row r="58" s="4" customFormat="1" ht="16.5" customHeight="1">
      <c r="A58" s="136" t="s">
        <v>91</v>
      </c>
      <c r="B58" s="65"/>
      <c r="C58" s="126"/>
      <c r="D58" s="126"/>
      <c r="E58" s="126"/>
      <c r="F58" s="126"/>
      <c r="G58" s="127" t="s">
        <v>92</v>
      </c>
      <c r="H58" s="127"/>
      <c r="I58" s="127"/>
      <c r="J58" s="127"/>
      <c r="K58" s="127"/>
      <c r="L58" s="126"/>
      <c r="M58" s="127" t="s">
        <v>93</v>
      </c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9">
        <f>'01.1 - Technologická část...'!J34</f>
        <v>0</v>
      </c>
      <c r="AH58" s="126"/>
      <c r="AI58" s="126"/>
      <c r="AJ58" s="126"/>
      <c r="AK58" s="126"/>
      <c r="AL58" s="126"/>
      <c r="AM58" s="126"/>
      <c r="AN58" s="129">
        <f>SUM(AG58,AT58)</f>
        <v>0</v>
      </c>
      <c r="AO58" s="126"/>
      <c r="AP58" s="126"/>
      <c r="AQ58" s="130" t="s">
        <v>87</v>
      </c>
      <c r="AR58" s="67"/>
      <c r="AS58" s="131">
        <v>0</v>
      </c>
      <c r="AT58" s="132">
        <f>ROUND(SUM(AV58:AW58),2)</f>
        <v>0</v>
      </c>
      <c r="AU58" s="133">
        <f>'01.1 - Technologická část...'!P94</f>
        <v>0</v>
      </c>
      <c r="AV58" s="132">
        <f>'01.1 - Technologická část...'!J37</f>
        <v>0</v>
      </c>
      <c r="AW58" s="132">
        <f>'01.1 - Technologická část...'!J38</f>
        <v>0</v>
      </c>
      <c r="AX58" s="132">
        <f>'01.1 - Technologická část...'!J39</f>
        <v>0</v>
      </c>
      <c r="AY58" s="132">
        <f>'01.1 - Technologická část...'!J40</f>
        <v>0</v>
      </c>
      <c r="AZ58" s="132">
        <f>'01.1 - Technologická část...'!F37</f>
        <v>0</v>
      </c>
      <c r="BA58" s="132">
        <f>'01.1 - Technologická část...'!F38</f>
        <v>0</v>
      </c>
      <c r="BB58" s="132">
        <f>'01.1 - Technologická část...'!F39</f>
        <v>0</v>
      </c>
      <c r="BC58" s="132">
        <f>'01.1 - Technologická část...'!F40</f>
        <v>0</v>
      </c>
      <c r="BD58" s="134">
        <f>'01.1 - Technologická část...'!F41</f>
        <v>0</v>
      </c>
      <c r="BE58" s="4"/>
      <c r="BT58" s="135" t="s">
        <v>94</v>
      </c>
      <c r="BV58" s="135" t="s">
        <v>77</v>
      </c>
      <c r="BW58" s="135" t="s">
        <v>95</v>
      </c>
      <c r="BX58" s="135" t="s">
        <v>90</v>
      </c>
      <c r="CL58" s="135" t="s">
        <v>32</v>
      </c>
    </row>
    <row r="59" s="4" customFormat="1" ht="16.5" customHeight="1">
      <c r="A59" s="136" t="s">
        <v>91</v>
      </c>
      <c r="B59" s="65"/>
      <c r="C59" s="126"/>
      <c r="D59" s="126"/>
      <c r="E59" s="126"/>
      <c r="F59" s="126"/>
      <c r="G59" s="127" t="s">
        <v>96</v>
      </c>
      <c r="H59" s="127"/>
      <c r="I59" s="127"/>
      <c r="J59" s="127"/>
      <c r="K59" s="127"/>
      <c r="L59" s="126"/>
      <c r="M59" s="127" t="s">
        <v>97</v>
      </c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9">
        <f>'01.2 - Stavební část - URS'!J34</f>
        <v>0</v>
      </c>
      <c r="AH59" s="126"/>
      <c r="AI59" s="126"/>
      <c r="AJ59" s="126"/>
      <c r="AK59" s="126"/>
      <c r="AL59" s="126"/>
      <c r="AM59" s="126"/>
      <c r="AN59" s="129">
        <f>SUM(AG59,AT59)</f>
        <v>0</v>
      </c>
      <c r="AO59" s="126"/>
      <c r="AP59" s="126"/>
      <c r="AQ59" s="130" t="s">
        <v>87</v>
      </c>
      <c r="AR59" s="67"/>
      <c r="AS59" s="131">
        <v>0</v>
      </c>
      <c r="AT59" s="132">
        <f>ROUND(SUM(AV59:AW59),2)</f>
        <v>0</v>
      </c>
      <c r="AU59" s="133">
        <f>'01.2 - Stavební část - URS'!P102</f>
        <v>0</v>
      </c>
      <c r="AV59" s="132">
        <f>'01.2 - Stavební část - URS'!J37</f>
        <v>0</v>
      </c>
      <c r="AW59" s="132">
        <f>'01.2 - Stavební část - URS'!J38</f>
        <v>0</v>
      </c>
      <c r="AX59" s="132">
        <f>'01.2 - Stavební část - URS'!J39</f>
        <v>0</v>
      </c>
      <c r="AY59" s="132">
        <f>'01.2 - Stavební část - URS'!J40</f>
        <v>0</v>
      </c>
      <c r="AZ59" s="132">
        <f>'01.2 - Stavební část - URS'!F37</f>
        <v>0</v>
      </c>
      <c r="BA59" s="132">
        <f>'01.2 - Stavební část - URS'!F38</f>
        <v>0</v>
      </c>
      <c r="BB59" s="132">
        <f>'01.2 - Stavební část - URS'!F39</f>
        <v>0</v>
      </c>
      <c r="BC59" s="132">
        <f>'01.2 - Stavební část - URS'!F40</f>
        <v>0</v>
      </c>
      <c r="BD59" s="134">
        <f>'01.2 - Stavební část - URS'!F41</f>
        <v>0</v>
      </c>
      <c r="BE59" s="4"/>
      <c r="BT59" s="135" t="s">
        <v>94</v>
      </c>
      <c r="BV59" s="135" t="s">
        <v>77</v>
      </c>
      <c r="BW59" s="135" t="s">
        <v>98</v>
      </c>
      <c r="BX59" s="135" t="s">
        <v>90</v>
      </c>
      <c r="CL59" s="135" t="s">
        <v>32</v>
      </c>
    </row>
    <row r="60" s="4" customFormat="1" ht="16.5" customHeight="1">
      <c r="A60" s="136" t="s">
        <v>91</v>
      </c>
      <c r="B60" s="65"/>
      <c r="C60" s="126"/>
      <c r="D60" s="126"/>
      <c r="E60" s="126"/>
      <c r="F60" s="126"/>
      <c r="G60" s="127" t="s">
        <v>99</v>
      </c>
      <c r="H60" s="127"/>
      <c r="I60" s="127"/>
      <c r="J60" s="127"/>
      <c r="K60" s="127"/>
      <c r="L60" s="126"/>
      <c r="M60" s="127" t="s">
        <v>100</v>
      </c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9">
        <f>'01.3 - Demontáže'!J34</f>
        <v>0</v>
      </c>
      <c r="AH60" s="126"/>
      <c r="AI60" s="126"/>
      <c r="AJ60" s="126"/>
      <c r="AK60" s="126"/>
      <c r="AL60" s="126"/>
      <c r="AM60" s="126"/>
      <c r="AN60" s="129">
        <f>SUM(AG60,AT60)</f>
        <v>0</v>
      </c>
      <c r="AO60" s="126"/>
      <c r="AP60" s="126"/>
      <c r="AQ60" s="130" t="s">
        <v>87</v>
      </c>
      <c r="AR60" s="67"/>
      <c r="AS60" s="131">
        <v>0</v>
      </c>
      <c r="AT60" s="132">
        <f>ROUND(SUM(AV60:AW60),2)</f>
        <v>0</v>
      </c>
      <c r="AU60" s="133">
        <f>'01.3 - Demontáže'!P92</f>
        <v>0</v>
      </c>
      <c r="AV60" s="132">
        <f>'01.3 - Demontáže'!J37</f>
        <v>0</v>
      </c>
      <c r="AW60" s="132">
        <f>'01.3 - Demontáže'!J38</f>
        <v>0</v>
      </c>
      <c r="AX60" s="132">
        <f>'01.3 - Demontáže'!J39</f>
        <v>0</v>
      </c>
      <c r="AY60" s="132">
        <f>'01.3 - Demontáže'!J40</f>
        <v>0</v>
      </c>
      <c r="AZ60" s="132">
        <f>'01.3 - Demontáže'!F37</f>
        <v>0</v>
      </c>
      <c r="BA60" s="132">
        <f>'01.3 - Demontáže'!F38</f>
        <v>0</v>
      </c>
      <c r="BB60" s="132">
        <f>'01.3 - Demontáže'!F39</f>
        <v>0</v>
      </c>
      <c r="BC60" s="132">
        <f>'01.3 - Demontáže'!F40</f>
        <v>0</v>
      </c>
      <c r="BD60" s="134">
        <f>'01.3 - Demontáže'!F41</f>
        <v>0</v>
      </c>
      <c r="BE60" s="4"/>
      <c r="BT60" s="135" t="s">
        <v>94</v>
      </c>
      <c r="BV60" s="135" t="s">
        <v>77</v>
      </c>
      <c r="BW60" s="135" t="s">
        <v>101</v>
      </c>
      <c r="BX60" s="135" t="s">
        <v>90</v>
      </c>
      <c r="CL60" s="135" t="s">
        <v>32</v>
      </c>
    </row>
    <row r="61" s="4" customFormat="1" ht="16.5" customHeight="1">
      <c r="A61" s="136" t="s">
        <v>91</v>
      </c>
      <c r="B61" s="65"/>
      <c r="C61" s="126"/>
      <c r="D61" s="126"/>
      <c r="E61" s="126"/>
      <c r="F61" s="126"/>
      <c r="G61" s="127" t="s">
        <v>102</v>
      </c>
      <c r="H61" s="127"/>
      <c r="I61" s="127"/>
      <c r="J61" s="127"/>
      <c r="K61" s="127"/>
      <c r="L61" s="126"/>
      <c r="M61" s="127" t="s">
        <v>103</v>
      </c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9">
        <f>'01.4 - Dodávky SSZT - NEO...'!J34</f>
        <v>0</v>
      </c>
      <c r="AH61" s="126"/>
      <c r="AI61" s="126"/>
      <c r="AJ61" s="126"/>
      <c r="AK61" s="126"/>
      <c r="AL61" s="126"/>
      <c r="AM61" s="126"/>
      <c r="AN61" s="129">
        <f>SUM(AG61,AT61)</f>
        <v>0</v>
      </c>
      <c r="AO61" s="126"/>
      <c r="AP61" s="126"/>
      <c r="AQ61" s="130" t="s">
        <v>87</v>
      </c>
      <c r="AR61" s="67"/>
      <c r="AS61" s="131">
        <v>0</v>
      </c>
      <c r="AT61" s="132">
        <f>ROUND(SUM(AV61:AW61),2)</f>
        <v>0</v>
      </c>
      <c r="AU61" s="133">
        <f>'01.4 - Dodávky SSZT - NEO...'!P91</f>
        <v>0</v>
      </c>
      <c r="AV61" s="132">
        <f>'01.4 - Dodávky SSZT - NEO...'!J37</f>
        <v>0</v>
      </c>
      <c r="AW61" s="132">
        <f>'01.4 - Dodávky SSZT - NEO...'!J38</f>
        <v>0</v>
      </c>
      <c r="AX61" s="132">
        <f>'01.4 - Dodávky SSZT - NEO...'!J39</f>
        <v>0</v>
      </c>
      <c r="AY61" s="132">
        <f>'01.4 - Dodávky SSZT - NEO...'!J40</f>
        <v>0</v>
      </c>
      <c r="AZ61" s="132">
        <f>'01.4 - Dodávky SSZT - NEO...'!F37</f>
        <v>0</v>
      </c>
      <c r="BA61" s="132">
        <f>'01.4 - Dodávky SSZT - NEO...'!F38</f>
        <v>0</v>
      </c>
      <c r="BB61" s="132">
        <f>'01.4 - Dodávky SSZT - NEO...'!F39</f>
        <v>0</v>
      </c>
      <c r="BC61" s="132">
        <f>'01.4 - Dodávky SSZT - NEO...'!F40</f>
        <v>0</v>
      </c>
      <c r="BD61" s="134">
        <f>'01.4 - Dodávky SSZT - NEO...'!F41</f>
        <v>0</v>
      </c>
      <c r="BE61" s="4"/>
      <c r="BT61" s="135" t="s">
        <v>94</v>
      </c>
      <c r="BV61" s="135" t="s">
        <v>77</v>
      </c>
      <c r="BW61" s="135" t="s">
        <v>104</v>
      </c>
      <c r="BX61" s="135" t="s">
        <v>90</v>
      </c>
      <c r="CL61" s="135" t="s">
        <v>32</v>
      </c>
    </row>
    <row r="62" s="4" customFormat="1" ht="16.5" customHeight="1">
      <c r="A62" s="136" t="s">
        <v>91</v>
      </c>
      <c r="B62" s="65"/>
      <c r="C62" s="126"/>
      <c r="D62" s="126"/>
      <c r="E62" s="127" t="s">
        <v>105</v>
      </c>
      <c r="F62" s="127"/>
      <c r="G62" s="127"/>
      <c r="H62" s="127"/>
      <c r="I62" s="127"/>
      <c r="J62" s="126"/>
      <c r="K62" s="127" t="s">
        <v>106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9">
        <f>'02 - Počítače náprav'!J32</f>
        <v>0</v>
      </c>
      <c r="AH62" s="126"/>
      <c r="AI62" s="126"/>
      <c r="AJ62" s="126"/>
      <c r="AK62" s="126"/>
      <c r="AL62" s="126"/>
      <c r="AM62" s="126"/>
      <c r="AN62" s="129">
        <f>SUM(AG62,AT62)</f>
        <v>0</v>
      </c>
      <c r="AO62" s="126"/>
      <c r="AP62" s="126"/>
      <c r="AQ62" s="130" t="s">
        <v>87</v>
      </c>
      <c r="AR62" s="67"/>
      <c r="AS62" s="131">
        <v>0</v>
      </c>
      <c r="AT62" s="132">
        <f>ROUND(SUM(AV62:AW62),2)</f>
        <v>0</v>
      </c>
      <c r="AU62" s="133">
        <f>'02 - Počítače náprav'!P86</f>
        <v>0</v>
      </c>
      <c r="AV62" s="132">
        <f>'02 - Počítače náprav'!J35</f>
        <v>0</v>
      </c>
      <c r="AW62" s="132">
        <f>'02 - Počítače náprav'!J36</f>
        <v>0</v>
      </c>
      <c r="AX62" s="132">
        <f>'02 - Počítače náprav'!J37</f>
        <v>0</v>
      </c>
      <c r="AY62" s="132">
        <f>'02 - Počítače náprav'!J38</f>
        <v>0</v>
      </c>
      <c r="AZ62" s="132">
        <f>'02 - Počítače náprav'!F35</f>
        <v>0</v>
      </c>
      <c r="BA62" s="132">
        <f>'02 - Počítače náprav'!F36</f>
        <v>0</v>
      </c>
      <c r="BB62" s="132">
        <f>'02 - Počítače náprav'!F37</f>
        <v>0</v>
      </c>
      <c r="BC62" s="132">
        <f>'02 - Počítače náprav'!F38</f>
        <v>0</v>
      </c>
      <c r="BD62" s="134">
        <f>'02 - Počítače náprav'!F39</f>
        <v>0</v>
      </c>
      <c r="BE62" s="4"/>
      <c r="BT62" s="135" t="s">
        <v>84</v>
      </c>
      <c r="BV62" s="135" t="s">
        <v>77</v>
      </c>
      <c r="BW62" s="135" t="s">
        <v>107</v>
      </c>
      <c r="BX62" s="135" t="s">
        <v>83</v>
      </c>
      <c r="CL62" s="135" t="s">
        <v>19</v>
      </c>
    </row>
    <row r="63" s="4" customFormat="1" ht="16.5" customHeight="1">
      <c r="A63" s="4"/>
      <c r="B63" s="65"/>
      <c r="C63" s="126"/>
      <c r="D63" s="126"/>
      <c r="E63" s="127" t="s">
        <v>108</v>
      </c>
      <c r="F63" s="127"/>
      <c r="G63" s="127"/>
      <c r="H63" s="127"/>
      <c r="I63" s="127"/>
      <c r="J63" s="126"/>
      <c r="K63" s="127" t="s">
        <v>109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ROUND(SUM(AG64:AG65),2)</f>
        <v>0</v>
      </c>
      <c r="AH63" s="126"/>
      <c r="AI63" s="126"/>
      <c r="AJ63" s="126"/>
      <c r="AK63" s="126"/>
      <c r="AL63" s="126"/>
      <c r="AM63" s="126"/>
      <c r="AN63" s="129">
        <f>SUM(AG63,AT63)</f>
        <v>0</v>
      </c>
      <c r="AO63" s="126"/>
      <c r="AP63" s="126"/>
      <c r="AQ63" s="130" t="s">
        <v>87</v>
      </c>
      <c r="AR63" s="67"/>
      <c r="AS63" s="131">
        <f>ROUND(SUM(AS64:AS65),2)</f>
        <v>0</v>
      </c>
      <c r="AT63" s="132">
        <f>ROUND(SUM(AV63:AW63),2)</f>
        <v>0</v>
      </c>
      <c r="AU63" s="133">
        <f>ROUND(SUM(AU64:AU65),5)</f>
        <v>0</v>
      </c>
      <c r="AV63" s="132">
        <f>ROUND(AZ63*L29,2)</f>
        <v>0</v>
      </c>
      <c r="AW63" s="132">
        <f>ROUND(BA63*L30,2)</f>
        <v>0</v>
      </c>
      <c r="AX63" s="132">
        <f>ROUND(BB63*L29,2)</f>
        <v>0</v>
      </c>
      <c r="AY63" s="132">
        <f>ROUND(BC63*L30,2)</f>
        <v>0</v>
      </c>
      <c r="AZ63" s="132">
        <f>ROUND(SUM(AZ64:AZ65),2)</f>
        <v>0</v>
      </c>
      <c r="BA63" s="132">
        <f>ROUND(SUM(BA64:BA65),2)</f>
        <v>0</v>
      </c>
      <c r="BB63" s="132">
        <f>ROUND(SUM(BB64:BB65),2)</f>
        <v>0</v>
      </c>
      <c r="BC63" s="132">
        <f>ROUND(SUM(BC64:BC65),2)</f>
        <v>0</v>
      </c>
      <c r="BD63" s="134">
        <f>ROUND(SUM(BD64:BD65),2)</f>
        <v>0</v>
      </c>
      <c r="BE63" s="4"/>
      <c r="BS63" s="135" t="s">
        <v>74</v>
      </c>
      <c r="BT63" s="135" t="s">
        <v>84</v>
      </c>
      <c r="BU63" s="135" t="s">
        <v>76</v>
      </c>
      <c r="BV63" s="135" t="s">
        <v>77</v>
      </c>
      <c r="BW63" s="135" t="s">
        <v>110</v>
      </c>
      <c r="BX63" s="135" t="s">
        <v>83</v>
      </c>
      <c r="CL63" s="135" t="s">
        <v>19</v>
      </c>
    </row>
    <row r="64" s="4" customFormat="1" ht="16.5" customHeight="1">
      <c r="A64" s="136" t="s">
        <v>91</v>
      </c>
      <c r="B64" s="65"/>
      <c r="C64" s="126"/>
      <c r="D64" s="126"/>
      <c r="E64" s="126"/>
      <c r="F64" s="127" t="s">
        <v>111</v>
      </c>
      <c r="G64" s="127"/>
      <c r="H64" s="127"/>
      <c r="I64" s="127"/>
      <c r="J64" s="127"/>
      <c r="K64" s="126"/>
      <c r="L64" s="127" t="s">
        <v>112</v>
      </c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9">
        <f>'03.1 - Technologická část'!J34</f>
        <v>0</v>
      </c>
      <c r="AH64" s="126"/>
      <c r="AI64" s="126"/>
      <c r="AJ64" s="126"/>
      <c r="AK64" s="126"/>
      <c r="AL64" s="126"/>
      <c r="AM64" s="126"/>
      <c r="AN64" s="129">
        <f>SUM(AG64,AT64)</f>
        <v>0</v>
      </c>
      <c r="AO64" s="126"/>
      <c r="AP64" s="126"/>
      <c r="AQ64" s="130" t="s">
        <v>87</v>
      </c>
      <c r="AR64" s="67"/>
      <c r="AS64" s="131">
        <v>0</v>
      </c>
      <c r="AT64" s="132">
        <f>ROUND(SUM(AV64:AW64),2)</f>
        <v>0</v>
      </c>
      <c r="AU64" s="133">
        <f>'03.1 - Technologická část'!P92</f>
        <v>0</v>
      </c>
      <c r="AV64" s="132">
        <f>'03.1 - Technologická část'!J37</f>
        <v>0</v>
      </c>
      <c r="AW64" s="132">
        <f>'03.1 - Technologická část'!J38</f>
        <v>0</v>
      </c>
      <c r="AX64" s="132">
        <f>'03.1 - Technologická část'!J39</f>
        <v>0</v>
      </c>
      <c r="AY64" s="132">
        <f>'03.1 - Technologická část'!J40</f>
        <v>0</v>
      </c>
      <c r="AZ64" s="132">
        <f>'03.1 - Technologická část'!F37</f>
        <v>0</v>
      </c>
      <c r="BA64" s="132">
        <f>'03.1 - Technologická část'!F38</f>
        <v>0</v>
      </c>
      <c r="BB64" s="132">
        <f>'03.1 - Technologická část'!F39</f>
        <v>0</v>
      </c>
      <c r="BC64" s="132">
        <f>'03.1 - Technologická část'!F40</f>
        <v>0</v>
      </c>
      <c r="BD64" s="134">
        <f>'03.1 - Technologická část'!F41</f>
        <v>0</v>
      </c>
      <c r="BE64" s="4"/>
      <c r="BT64" s="135" t="s">
        <v>89</v>
      </c>
      <c r="BV64" s="135" t="s">
        <v>77</v>
      </c>
      <c r="BW64" s="135" t="s">
        <v>113</v>
      </c>
      <c r="BX64" s="135" t="s">
        <v>110</v>
      </c>
      <c r="CL64" s="135" t="s">
        <v>32</v>
      </c>
    </row>
    <row r="65" s="4" customFormat="1" ht="16.5" customHeight="1">
      <c r="A65" s="136" t="s">
        <v>91</v>
      </c>
      <c r="B65" s="65"/>
      <c r="C65" s="126"/>
      <c r="D65" s="126"/>
      <c r="E65" s="126"/>
      <c r="F65" s="127" t="s">
        <v>114</v>
      </c>
      <c r="G65" s="127"/>
      <c r="H65" s="127"/>
      <c r="I65" s="127"/>
      <c r="J65" s="127"/>
      <c r="K65" s="126"/>
      <c r="L65" s="127" t="s">
        <v>115</v>
      </c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9">
        <f>'03.2 - Stavební část'!J34</f>
        <v>0</v>
      </c>
      <c r="AH65" s="126"/>
      <c r="AI65" s="126"/>
      <c r="AJ65" s="126"/>
      <c r="AK65" s="126"/>
      <c r="AL65" s="126"/>
      <c r="AM65" s="126"/>
      <c r="AN65" s="129">
        <f>SUM(AG65,AT65)</f>
        <v>0</v>
      </c>
      <c r="AO65" s="126"/>
      <c r="AP65" s="126"/>
      <c r="AQ65" s="130" t="s">
        <v>87</v>
      </c>
      <c r="AR65" s="67"/>
      <c r="AS65" s="131">
        <v>0</v>
      </c>
      <c r="AT65" s="132">
        <f>ROUND(SUM(AV65:AW65),2)</f>
        <v>0</v>
      </c>
      <c r="AU65" s="133">
        <f>'03.2 - Stavební část'!P98</f>
        <v>0</v>
      </c>
      <c r="AV65" s="132">
        <f>'03.2 - Stavební část'!J37</f>
        <v>0</v>
      </c>
      <c r="AW65" s="132">
        <f>'03.2 - Stavební část'!J38</f>
        <v>0</v>
      </c>
      <c r="AX65" s="132">
        <f>'03.2 - Stavební část'!J39</f>
        <v>0</v>
      </c>
      <c r="AY65" s="132">
        <f>'03.2 - Stavební část'!J40</f>
        <v>0</v>
      </c>
      <c r="AZ65" s="132">
        <f>'03.2 - Stavební část'!F37</f>
        <v>0</v>
      </c>
      <c r="BA65" s="132">
        <f>'03.2 - Stavební část'!F38</f>
        <v>0</v>
      </c>
      <c r="BB65" s="132">
        <f>'03.2 - Stavební část'!F39</f>
        <v>0</v>
      </c>
      <c r="BC65" s="132">
        <f>'03.2 - Stavební část'!F40</f>
        <v>0</v>
      </c>
      <c r="BD65" s="134">
        <f>'03.2 - Stavební část'!F41</f>
        <v>0</v>
      </c>
      <c r="BE65" s="4"/>
      <c r="BT65" s="135" t="s">
        <v>89</v>
      </c>
      <c r="BV65" s="135" t="s">
        <v>77</v>
      </c>
      <c r="BW65" s="135" t="s">
        <v>116</v>
      </c>
      <c r="BX65" s="135" t="s">
        <v>110</v>
      </c>
      <c r="CL65" s="135" t="s">
        <v>32</v>
      </c>
    </row>
    <row r="66" s="4" customFormat="1" ht="16.5" customHeight="1">
      <c r="A66" s="136" t="s">
        <v>91</v>
      </c>
      <c r="B66" s="65"/>
      <c r="C66" s="126"/>
      <c r="D66" s="126"/>
      <c r="E66" s="127" t="s">
        <v>117</v>
      </c>
      <c r="F66" s="127"/>
      <c r="G66" s="127"/>
      <c r="H66" s="127"/>
      <c r="I66" s="127"/>
      <c r="J66" s="126"/>
      <c r="K66" s="127" t="s">
        <v>118</v>
      </c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9">
        <f>'04 - Stavební úpravy na p...'!J32</f>
        <v>0</v>
      </c>
      <c r="AH66" s="126"/>
      <c r="AI66" s="126"/>
      <c r="AJ66" s="126"/>
      <c r="AK66" s="126"/>
      <c r="AL66" s="126"/>
      <c r="AM66" s="126"/>
      <c r="AN66" s="129">
        <f>SUM(AG66,AT66)</f>
        <v>0</v>
      </c>
      <c r="AO66" s="126"/>
      <c r="AP66" s="126"/>
      <c r="AQ66" s="130" t="s">
        <v>87</v>
      </c>
      <c r="AR66" s="67"/>
      <c r="AS66" s="131">
        <v>0</v>
      </c>
      <c r="AT66" s="132">
        <f>ROUND(SUM(AV66:AW66),2)</f>
        <v>0</v>
      </c>
      <c r="AU66" s="133">
        <f>'04 - Stavební úpravy na p...'!P96</f>
        <v>0</v>
      </c>
      <c r="AV66" s="132">
        <f>'04 - Stavební úpravy na p...'!J35</f>
        <v>0</v>
      </c>
      <c r="AW66" s="132">
        <f>'04 - Stavební úpravy na p...'!J36</f>
        <v>0</v>
      </c>
      <c r="AX66" s="132">
        <f>'04 - Stavební úpravy na p...'!J37</f>
        <v>0</v>
      </c>
      <c r="AY66" s="132">
        <f>'04 - Stavební úpravy na p...'!J38</f>
        <v>0</v>
      </c>
      <c r="AZ66" s="132">
        <f>'04 - Stavební úpravy na p...'!F35</f>
        <v>0</v>
      </c>
      <c r="BA66" s="132">
        <f>'04 - Stavební úpravy na p...'!F36</f>
        <v>0</v>
      </c>
      <c r="BB66" s="132">
        <f>'04 - Stavební úpravy na p...'!F37</f>
        <v>0</v>
      </c>
      <c r="BC66" s="132">
        <f>'04 - Stavební úpravy na p...'!F38</f>
        <v>0</v>
      </c>
      <c r="BD66" s="134">
        <f>'04 - Stavební úpravy na p...'!F39</f>
        <v>0</v>
      </c>
      <c r="BE66" s="4"/>
      <c r="BT66" s="135" t="s">
        <v>84</v>
      </c>
      <c r="BV66" s="135" t="s">
        <v>77</v>
      </c>
      <c r="BW66" s="135" t="s">
        <v>119</v>
      </c>
      <c r="BX66" s="135" t="s">
        <v>83</v>
      </c>
      <c r="CL66" s="135" t="s">
        <v>19</v>
      </c>
    </row>
    <row r="67" s="7" customFormat="1" ht="24.75" customHeight="1">
      <c r="A67" s="7"/>
      <c r="B67" s="113"/>
      <c r="C67" s="114"/>
      <c r="D67" s="115" t="s">
        <v>120</v>
      </c>
      <c r="E67" s="115"/>
      <c r="F67" s="115"/>
      <c r="G67" s="115"/>
      <c r="H67" s="115"/>
      <c r="I67" s="116"/>
      <c r="J67" s="115" t="s">
        <v>121</v>
      </c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7">
        <f>ROUND(SUM(AG68:AG69),2)</f>
        <v>0</v>
      </c>
      <c r="AH67" s="116"/>
      <c r="AI67" s="116"/>
      <c r="AJ67" s="116"/>
      <c r="AK67" s="116"/>
      <c r="AL67" s="116"/>
      <c r="AM67" s="116"/>
      <c r="AN67" s="118">
        <f>SUM(AG67,AT67)</f>
        <v>0</v>
      </c>
      <c r="AO67" s="116"/>
      <c r="AP67" s="116"/>
      <c r="AQ67" s="119" t="s">
        <v>81</v>
      </c>
      <c r="AR67" s="120"/>
      <c r="AS67" s="121">
        <f>ROUND(SUM(AS68:AS69),2)</f>
        <v>0</v>
      </c>
      <c r="AT67" s="122">
        <f>ROUND(SUM(AV67:AW67),2)</f>
        <v>0</v>
      </c>
      <c r="AU67" s="123">
        <f>ROUND(SUM(AU68:AU69),5)</f>
        <v>0</v>
      </c>
      <c r="AV67" s="122">
        <f>ROUND(AZ67*L29,2)</f>
        <v>0</v>
      </c>
      <c r="AW67" s="122">
        <f>ROUND(BA67*L30,2)</f>
        <v>0</v>
      </c>
      <c r="AX67" s="122">
        <f>ROUND(BB67*L29,2)</f>
        <v>0</v>
      </c>
      <c r="AY67" s="122">
        <f>ROUND(BC67*L30,2)</f>
        <v>0</v>
      </c>
      <c r="AZ67" s="122">
        <f>ROUND(SUM(AZ68:AZ69),2)</f>
        <v>0</v>
      </c>
      <c r="BA67" s="122">
        <f>ROUND(SUM(BA68:BA69),2)</f>
        <v>0</v>
      </c>
      <c r="BB67" s="122">
        <f>ROUND(SUM(BB68:BB69),2)</f>
        <v>0</v>
      </c>
      <c r="BC67" s="122">
        <f>ROUND(SUM(BC68:BC69),2)</f>
        <v>0</v>
      </c>
      <c r="BD67" s="124">
        <f>ROUND(SUM(BD68:BD69),2)</f>
        <v>0</v>
      </c>
      <c r="BE67" s="7"/>
      <c r="BS67" s="125" t="s">
        <v>74</v>
      </c>
      <c r="BT67" s="125" t="s">
        <v>82</v>
      </c>
      <c r="BU67" s="125" t="s">
        <v>76</v>
      </c>
      <c r="BV67" s="125" t="s">
        <v>77</v>
      </c>
      <c r="BW67" s="125" t="s">
        <v>122</v>
      </c>
      <c r="BX67" s="125" t="s">
        <v>5</v>
      </c>
      <c r="CL67" s="125" t="s">
        <v>19</v>
      </c>
      <c r="CM67" s="125" t="s">
        <v>84</v>
      </c>
    </row>
    <row r="68" s="4" customFormat="1" ht="16.5" customHeight="1">
      <c r="A68" s="136" t="s">
        <v>91</v>
      </c>
      <c r="B68" s="65"/>
      <c r="C68" s="126"/>
      <c r="D68" s="126"/>
      <c r="E68" s="127" t="s">
        <v>85</v>
      </c>
      <c r="F68" s="127"/>
      <c r="G68" s="127"/>
      <c r="H68" s="127"/>
      <c r="I68" s="127"/>
      <c r="J68" s="126"/>
      <c r="K68" s="127" t="s">
        <v>112</v>
      </c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9">
        <f>'01 - Technologická část'!J32</f>
        <v>0</v>
      </c>
      <c r="AH68" s="126"/>
      <c r="AI68" s="126"/>
      <c r="AJ68" s="126"/>
      <c r="AK68" s="126"/>
      <c r="AL68" s="126"/>
      <c r="AM68" s="126"/>
      <c r="AN68" s="129">
        <f>SUM(AG68,AT68)</f>
        <v>0</v>
      </c>
      <c r="AO68" s="126"/>
      <c r="AP68" s="126"/>
      <c r="AQ68" s="130" t="s">
        <v>87</v>
      </c>
      <c r="AR68" s="67"/>
      <c r="AS68" s="131">
        <v>0</v>
      </c>
      <c r="AT68" s="132">
        <f>ROUND(SUM(AV68:AW68),2)</f>
        <v>0</v>
      </c>
      <c r="AU68" s="133">
        <f>'01 - Technologická část'!P86</f>
        <v>0</v>
      </c>
      <c r="AV68" s="132">
        <f>'01 - Technologická část'!J35</f>
        <v>0</v>
      </c>
      <c r="AW68" s="132">
        <f>'01 - Technologická část'!J36</f>
        <v>0</v>
      </c>
      <c r="AX68" s="132">
        <f>'01 - Technologická část'!J37</f>
        <v>0</v>
      </c>
      <c r="AY68" s="132">
        <f>'01 - Technologická část'!J38</f>
        <v>0</v>
      </c>
      <c r="AZ68" s="132">
        <f>'01 - Technologická část'!F35</f>
        <v>0</v>
      </c>
      <c r="BA68" s="132">
        <f>'01 - Technologická část'!F36</f>
        <v>0</v>
      </c>
      <c r="BB68" s="132">
        <f>'01 - Technologická část'!F37</f>
        <v>0</v>
      </c>
      <c r="BC68" s="132">
        <f>'01 - Technologická část'!F38</f>
        <v>0</v>
      </c>
      <c r="BD68" s="134">
        <f>'01 - Technologická část'!F39</f>
        <v>0</v>
      </c>
      <c r="BE68" s="4"/>
      <c r="BT68" s="135" t="s">
        <v>84</v>
      </c>
      <c r="BV68" s="135" t="s">
        <v>77</v>
      </c>
      <c r="BW68" s="135" t="s">
        <v>123</v>
      </c>
      <c r="BX68" s="135" t="s">
        <v>122</v>
      </c>
      <c r="CL68" s="135" t="s">
        <v>19</v>
      </c>
    </row>
    <row r="69" s="4" customFormat="1" ht="16.5" customHeight="1">
      <c r="A69" s="136" t="s">
        <v>91</v>
      </c>
      <c r="B69" s="65"/>
      <c r="C69" s="126"/>
      <c r="D69" s="126"/>
      <c r="E69" s="127" t="s">
        <v>105</v>
      </c>
      <c r="F69" s="127"/>
      <c r="G69" s="127"/>
      <c r="H69" s="127"/>
      <c r="I69" s="127"/>
      <c r="J69" s="126"/>
      <c r="K69" s="127" t="s">
        <v>115</v>
      </c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9">
        <f>'02 - Stavební část'!J32</f>
        <v>0</v>
      </c>
      <c r="AH69" s="126"/>
      <c r="AI69" s="126"/>
      <c r="AJ69" s="126"/>
      <c r="AK69" s="126"/>
      <c r="AL69" s="126"/>
      <c r="AM69" s="126"/>
      <c r="AN69" s="129">
        <f>SUM(AG69,AT69)</f>
        <v>0</v>
      </c>
      <c r="AO69" s="126"/>
      <c r="AP69" s="126"/>
      <c r="AQ69" s="130" t="s">
        <v>87</v>
      </c>
      <c r="AR69" s="67"/>
      <c r="AS69" s="131">
        <v>0</v>
      </c>
      <c r="AT69" s="132">
        <f>ROUND(SUM(AV69:AW69),2)</f>
        <v>0</v>
      </c>
      <c r="AU69" s="133">
        <f>'02 - Stavební část'!P89</f>
        <v>0</v>
      </c>
      <c r="AV69" s="132">
        <f>'02 - Stavební část'!J35</f>
        <v>0</v>
      </c>
      <c r="AW69" s="132">
        <f>'02 - Stavební část'!J36</f>
        <v>0</v>
      </c>
      <c r="AX69" s="132">
        <f>'02 - Stavební část'!J37</f>
        <v>0</v>
      </c>
      <c r="AY69" s="132">
        <f>'02 - Stavební část'!J38</f>
        <v>0</v>
      </c>
      <c r="AZ69" s="132">
        <f>'02 - Stavební část'!F35</f>
        <v>0</v>
      </c>
      <c r="BA69" s="132">
        <f>'02 - Stavební část'!F36</f>
        <v>0</v>
      </c>
      <c r="BB69" s="132">
        <f>'02 - Stavební část'!F37</f>
        <v>0</v>
      </c>
      <c r="BC69" s="132">
        <f>'02 - Stavební část'!F38</f>
        <v>0</v>
      </c>
      <c r="BD69" s="134">
        <f>'02 - Stavební část'!F39</f>
        <v>0</v>
      </c>
      <c r="BE69" s="4"/>
      <c r="BT69" s="135" t="s">
        <v>84</v>
      </c>
      <c r="BV69" s="135" t="s">
        <v>77</v>
      </c>
      <c r="BW69" s="135" t="s">
        <v>124</v>
      </c>
      <c r="BX69" s="135" t="s">
        <v>122</v>
      </c>
      <c r="CL69" s="135" t="s">
        <v>19</v>
      </c>
    </row>
    <row r="70" s="7" customFormat="1" ht="16.5" customHeight="1">
      <c r="A70" s="136" t="s">
        <v>91</v>
      </c>
      <c r="B70" s="113"/>
      <c r="C70" s="114"/>
      <c r="D70" s="115" t="s">
        <v>125</v>
      </c>
      <c r="E70" s="115"/>
      <c r="F70" s="115"/>
      <c r="G70" s="115"/>
      <c r="H70" s="115"/>
      <c r="I70" s="116"/>
      <c r="J70" s="115" t="s">
        <v>126</v>
      </c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8">
        <f>'VON - Vedlejší a ostatní ...'!J30</f>
        <v>0</v>
      </c>
      <c r="AH70" s="116"/>
      <c r="AI70" s="116"/>
      <c r="AJ70" s="116"/>
      <c r="AK70" s="116"/>
      <c r="AL70" s="116"/>
      <c r="AM70" s="116"/>
      <c r="AN70" s="118">
        <f>SUM(AG70,AT70)</f>
        <v>0</v>
      </c>
      <c r="AO70" s="116"/>
      <c r="AP70" s="116"/>
      <c r="AQ70" s="119" t="s">
        <v>125</v>
      </c>
      <c r="AR70" s="120"/>
      <c r="AS70" s="137">
        <v>0</v>
      </c>
      <c r="AT70" s="138">
        <f>ROUND(SUM(AV70:AW70),2)</f>
        <v>0</v>
      </c>
      <c r="AU70" s="139">
        <f>'VON - Vedlejší a ostatní ...'!P84</f>
        <v>0</v>
      </c>
      <c r="AV70" s="138">
        <f>'VON - Vedlejší a ostatní ...'!J33</f>
        <v>0</v>
      </c>
      <c r="AW70" s="138">
        <f>'VON - Vedlejší a ostatní ...'!J34</f>
        <v>0</v>
      </c>
      <c r="AX70" s="138">
        <f>'VON - Vedlejší a ostatní ...'!J35</f>
        <v>0</v>
      </c>
      <c r="AY70" s="138">
        <f>'VON - Vedlejší a ostatní ...'!J36</f>
        <v>0</v>
      </c>
      <c r="AZ70" s="138">
        <f>'VON - Vedlejší a ostatní ...'!F33</f>
        <v>0</v>
      </c>
      <c r="BA70" s="138">
        <f>'VON - Vedlejší a ostatní ...'!F34</f>
        <v>0</v>
      </c>
      <c r="BB70" s="138">
        <f>'VON - Vedlejší a ostatní ...'!F35</f>
        <v>0</v>
      </c>
      <c r="BC70" s="138">
        <f>'VON - Vedlejší a ostatní ...'!F36</f>
        <v>0</v>
      </c>
      <c r="BD70" s="140">
        <f>'VON - Vedlejší a ostatní ...'!F37</f>
        <v>0</v>
      </c>
      <c r="BE70" s="7"/>
      <c r="BT70" s="125" t="s">
        <v>82</v>
      </c>
      <c r="BV70" s="125" t="s">
        <v>77</v>
      </c>
      <c r="BW70" s="125" t="s">
        <v>127</v>
      </c>
      <c r="BX70" s="125" t="s">
        <v>5</v>
      </c>
      <c r="CL70" s="125" t="s">
        <v>19</v>
      </c>
      <c r="CM70" s="125" t="s">
        <v>84</v>
      </c>
    </row>
    <row r="71" s="2" customFormat="1" ht="30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6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46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</row>
  </sheetData>
  <sheetProtection sheet="1" formatColumns="0" formatRows="0" objects="1" scenarios="1" spinCount="100000" saltValue="UZLqq4yTu9njwLyqr0okVPN/MJ8oaV0rNzJQQnnVo2Hl6RU/zPvWoeWMK3HHzafayXdxlQG8N4U7Ls/a69uaxQ==" hashValue="40rfCaC2M52AHTVLGyslGnTtd/IRwT1fLjZk0AGb93KD+5E1MpwJLmpSYUSjbRBZhsjxAAfhCS29y+x7IMqdmA==" algorithmName="SHA-512" password="CC35"/>
  <mergeCells count="102">
    <mergeCell ref="C52:G52"/>
    <mergeCell ref="D55:H55"/>
    <mergeCell ref="E56:I56"/>
    <mergeCell ref="E63:I63"/>
    <mergeCell ref="E62:I62"/>
    <mergeCell ref="F57:J57"/>
    <mergeCell ref="F64:J64"/>
    <mergeCell ref="G60:K60"/>
    <mergeCell ref="G59:K59"/>
    <mergeCell ref="G58:K58"/>
    <mergeCell ref="G61:K61"/>
    <mergeCell ref="I52:AF52"/>
    <mergeCell ref="J55:AF55"/>
    <mergeCell ref="K62:AF62"/>
    <mergeCell ref="K63:AF63"/>
    <mergeCell ref="K56:AF56"/>
    <mergeCell ref="L57:AF57"/>
    <mergeCell ref="L64:AF64"/>
    <mergeCell ref="L45:AO45"/>
    <mergeCell ref="M60:AF60"/>
    <mergeCell ref="M58:AF58"/>
    <mergeCell ref="M61:AF61"/>
    <mergeCell ref="M59:AF59"/>
    <mergeCell ref="F65:J65"/>
    <mergeCell ref="L65:AF65"/>
    <mergeCell ref="E66:I66"/>
    <mergeCell ref="K66:AF66"/>
    <mergeCell ref="D67:H67"/>
    <mergeCell ref="J67:AF67"/>
    <mergeCell ref="E68:I68"/>
    <mergeCell ref="K68:AF68"/>
    <mergeCell ref="E69:I69"/>
    <mergeCell ref="K69:AF69"/>
    <mergeCell ref="D70:H70"/>
    <mergeCell ref="J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63:AM63"/>
    <mergeCell ref="AG62:AM62"/>
    <mergeCell ref="AG61:AM61"/>
    <mergeCell ref="AG52:AM52"/>
    <mergeCell ref="AG56:AM56"/>
    <mergeCell ref="AG60:AM60"/>
    <mergeCell ref="AG59:AM59"/>
    <mergeCell ref="AG57:AM57"/>
    <mergeCell ref="AG58:AM58"/>
    <mergeCell ref="AG55:AM55"/>
    <mergeCell ref="AG64:AM64"/>
    <mergeCell ref="AM47:AN47"/>
    <mergeCell ref="AM49:AP49"/>
    <mergeCell ref="AM50:AP50"/>
    <mergeCell ref="AN64:AP64"/>
    <mergeCell ref="AN56:AP56"/>
    <mergeCell ref="AN63:AP63"/>
    <mergeCell ref="AN62:AP62"/>
    <mergeCell ref="AN52:AP52"/>
    <mergeCell ref="AN57:AP57"/>
    <mergeCell ref="AN58:AP58"/>
    <mergeCell ref="AN61:AP61"/>
    <mergeCell ref="AN60:AP60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54:AP54"/>
  </mergeCells>
  <hyperlinks>
    <hyperlink ref="A58" location="'01.1 - Technologická část...'!C2" display="/"/>
    <hyperlink ref="A59" location="'01.2 - Stavební část - URS'!C2" display="/"/>
    <hyperlink ref="A60" location="'01.3 - Demontáže'!C2" display="/"/>
    <hyperlink ref="A61" location="'01.4 - Dodávky SSZT - NEO...'!C2" display="/"/>
    <hyperlink ref="A62" location="'02 - Počítače náprav'!C2" display="/"/>
    <hyperlink ref="A64" location="'03.1 - Technologická část'!C2" display="/"/>
    <hyperlink ref="A65" location="'03.2 - Stavební část'!C2" display="/"/>
    <hyperlink ref="A66" location="'04 - Stavební úpravy na p...'!C2" display="/"/>
    <hyperlink ref="A68" location="'01 - Technologická část'!C2" display="/"/>
    <hyperlink ref="A69" location="'02 - Stavební část'!C2" display="/"/>
    <hyperlink ref="A70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128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na přejezdu P3283 v km 96,543 v úseku Rumburk - Jiříkov</v>
      </c>
      <c r="F7" s="145"/>
      <c r="G7" s="145"/>
      <c r="H7" s="145"/>
      <c r="L7" s="21"/>
    </row>
    <row r="8" s="1" customFormat="1" ht="12" customHeight="1">
      <c r="B8" s="21"/>
      <c r="D8" s="145" t="s">
        <v>129</v>
      </c>
      <c r="L8" s="21"/>
    </row>
    <row r="9" s="2" customFormat="1" ht="16.5" customHeight="1">
      <c r="A9" s="40"/>
      <c r="B9" s="46"/>
      <c r="C9" s="40"/>
      <c r="D9" s="40"/>
      <c r="E9" s="146" t="s">
        <v>1399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131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9" t="s">
        <v>1400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32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22</v>
      </c>
      <c r="E14" s="40"/>
      <c r="F14" s="135" t="s">
        <v>23</v>
      </c>
      <c r="G14" s="40"/>
      <c r="H14" s="40"/>
      <c r="I14" s="145" t="s">
        <v>24</v>
      </c>
      <c r="J14" s="150" t="str">
        <f>'Rekapitulace stavby'!AN8</f>
        <v>26. 9. 2022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30</v>
      </c>
      <c r="E16" s="40"/>
      <c r="F16" s="40"/>
      <c r="G16" s="40"/>
      <c r="H16" s="40"/>
      <c r="I16" s="145" t="s">
        <v>31</v>
      </c>
      <c r="J16" s="135" t="str">
        <f>IF('Rekapitulace stavby'!AN10="","",'Rekapitulace stavby'!AN10)</f>
        <v/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5" t="s">
        <v>33</v>
      </c>
      <c r="J17" s="135" t="str">
        <f>IF('Rekapitulace stavby'!AN11="","",'Rekapitulace stavby'!AN11)</f>
        <v/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34</v>
      </c>
      <c r="E19" s="40"/>
      <c r="F19" s="40"/>
      <c r="G19" s="40"/>
      <c r="H19" s="40"/>
      <c r="I19" s="145" t="s">
        <v>31</v>
      </c>
      <c r="J19" s="34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5" t="s">
        <v>33</v>
      </c>
      <c r="J20" s="34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36</v>
      </c>
      <c r="E22" s="40"/>
      <c r="F22" s="40"/>
      <c r="G22" s="40"/>
      <c r="H22" s="40"/>
      <c r="I22" s="145" t="s">
        <v>31</v>
      </c>
      <c r="J22" s="135" t="str">
        <f>IF('Rekapitulace stavby'!AN16="","",'Rekapitulace stavby'!AN16)</f>
        <v/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5" t="s">
        <v>33</v>
      </c>
      <c r="J23" s="135" t="str">
        <f>IF('Rekapitulace stavby'!AN17="","",'Rekapitulace stavby'!AN17)</f>
        <v/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38</v>
      </c>
      <c r="E25" s="40"/>
      <c r="F25" s="40"/>
      <c r="G25" s="40"/>
      <c r="H25" s="40"/>
      <c r="I25" s="145" t="s">
        <v>31</v>
      </c>
      <c r="J25" s="135" t="str">
        <f>IF('Rekapitulace stavby'!AN19="","",'Rekapitulace stavby'!AN19)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33</v>
      </c>
      <c r="J26" s="135" t="str">
        <f>IF('Rekapitulace stavby'!AN20="","",'Rekapitulace stavby'!AN20)</f>
        <v/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39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1"/>
      <c r="B29" s="152"/>
      <c r="C29" s="151"/>
      <c r="D29" s="151"/>
      <c r="E29" s="153" t="s">
        <v>32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41</v>
      </c>
      <c r="E32" s="40"/>
      <c r="F32" s="40"/>
      <c r="G32" s="40"/>
      <c r="H32" s="40"/>
      <c r="I32" s="40"/>
      <c r="J32" s="157">
        <f>ROUND(J86,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43</v>
      </c>
      <c r="G34" s="40"/>
      <c r="H34" s="40"/>
      <c r="I34" s="158" t="s">
        <v>42</v>
      </c>
      <c r="J34" s="158" t="s">
        <v>44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47" t="s">
        <v>45</v>
      </c>
      <c r="E35" s="145" t="s">
        <v>46</v>
      </c>
      <c r="F35" s="159">
        <f>ROUND((SUM(BE86:BE146)),  2)</f>
        <v>0</v>
      </c>
      <c r="G35" s="40"/>
      <c r="H35" s="40"/>
      <c r="I35" s="160">
        <v>0.20999999999999999</v>
      </c>
      <c r="J35" s="159">
        <f>ROUND(((SUM(BE86:BE146))*I35),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47</v>
      </c>
      <c r="F36" s="159">
        <f>ROUND((SUM(BF86:BF146)),  2)</f>
        <v>0</v>
      </c>
      <c r="G36" s="40"/>
      <c r="H36" s="40"/>
      <c r="I36" s="160">
        <v>0.14999999999999999</v>
      </c>
      <c r="J36" s="159">
        <f>ROUND(((SUM(BF86:BF146))*I36),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48</v>
      </c>
      <c r="F37" s="159">
        <f>ROUND((SUM(BG86:BG146)),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49</v>
      </c>
      <c r="F38" s="159">
        <f>ROUND((SUM(BH86:BH146)),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50</v>
      </c>
      <c r="F39" s="159">
        <f>ROUND((SUM(BI86:BI146)),  2)</f>
        <v>0</v>
      </c>
      <c r="G39" s="40"/>
      <c r="H39" s="40"/>
      <c r="I39" s="160">
        <v>0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51</v>
      </c>
      <c r="E41" s="163"/>
      <c r="F41" s="163"/>
      <c r="G41" s="164" t="s">
        <v>52</v>
      </c>
      <c r="H41" s="165" t="s">
        <v>53</v>
      </c>
      <c r="I41" s="163"/>
      <c r="J41" s="166">
        <f>SUM(J32:J39)</f>
        <v>0</v>
      </c>
      <c r="K41" s="167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135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Oprava PZS na přejezdu P3283 v km 96,543 v úseku Rumburk - Jiříkov</v>
      </c>
      <c r="F50" s="33"/>
      <c r="G50" s="33"/>
      <c r="H50" s="33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2" t="s">
        <v>1399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131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01 - Technologická část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 xml:space="preserve"> </v>
      </c>
      <c r="G56" s="42"/>
      <c r="H56" s="42"/>
      <c r="I56" s="33" t="s">
        <v>24</v>
      </c>
      <c r="J56" s="74" t="str">
        <f>IF(J14="","",J14)</f>
        <v>26. 9. 2022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 xml:space="preserve"> </v>
      </c>
      <c r="G58" s="42"/>
      <c r="H58" s="42"/>
      <c r="I58" s="33" t="s">
        <v>36</v>
      </c>
      <c r="J58" s="38" t="str">
        <f>E23</f>
        <v xml:space="preserve"> 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34</v>
      </c>
      <c r="D59" s="42"/>
      <c r="E59" s="42"/>
      <c r="F59" s="28" t="str">
        <f>IF(E20="","",E20)</f>
        <v>Vyplň údaj</v>
      </c>
      <c r="G59" s="42"/>
      <c r="H59" s="42"/>
      <c r="I59" s="33" t="s">
        <v>38</v>
      </c>
      <c r="J59" s="38" t="str">
        <f>E26</f>
        <v xml:space="preserve"> 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136</v>
      </c>
      <c r="D61" s="175"/>
      <c r="E61" s="175"/>
      <c r="F61" s="175"/>
      <c r="G61" s="175"/>
      <c r="H61" s="175"/>
      <c r="I61" s="175"/>
      <c r="J61" s="176" t="s">
        <v>137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73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138</v>
      </c>
    </row>
    <row r="64" s="9" customFormat="1" ht="24.96" customHeight="1">
      <c r="A64" s="9"/>
      <c r="B64" s="178"/>
      <c r="C64" s="179"/>
      <c r="D64" s="180" t="s">
        <v>139</v>
      </c>
      <c r="E64" s="181"/>
      <c r="F64" s="181"/>
      <c r="G64" s="181"/>
      <c r="H64" s="181"/>
      <c r="I64" s="181"/>
      <c r="J64" s="182">
        <f>J87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4" t="s">
        <v>142</v>
      </c>
      <c r="D71" s="42"/>
      <c r="E71" s="42"/>
      <c r="F71" s="42"/>
      <c r="G71" s="42"/>
      <c r="H71" s="42"/>
      <c r="I71" s="42"/>
      <c r="J71" s="42"/>
      <c r="K71" s="4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16</v>
      </c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2" t="str">
        <f>E7</f>
        <v>Oprava PZS na přejezdu P3283 v km 96,543 v úseku Rumburk - Jiříkov</v>
      </c>
      <c r="F74" s="33"/>
      <c r="G74" s="33"/>
      <c r="H74" s="33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2"/>
      <c r="C75" s="33" t="s">
        <v>129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40"/>
      <c r="B76" s="41"/>
      <c r="C76" s="42"/>
      <c r="D76" s="42"/>
      <c r="E76" s="172" t="s">
        <v>1399</v>
      </c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131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01 - Technologická část</v>
      </c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F14</f>
        <v xml:space="preserve"> </v>
      </c>
      <c r="G80" s="42"/>
      <c r="H80" s="42"/>
      <c r="I80" s="33" t="s">
        <v>24</v>
      </c>
      <c r="J80" s="74" t="str">
        <f>IF(J14="","",J14)</f>
        <v>26. 9. 2022</v>
      </c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30</v>
      </c>
      <c r="D82" s="42"/>
      <c r="E82" s="42"/>
      <c r="F82" s="28" t="str">
        <f>E17</f>
        <v xml:space="preserve"> </v>
      </c>
      <c r="G82" s="42"/>
      <c r="H82" s="42"/>
      <c r="I82" s="33" t="s">
        <v>36</v>
      </c>
      <c r="J82" s="38" t="str">
        <f>E23</f>
        <v xml:space="preserve"> </v>
      </c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34</v>
      </c>
      <c r="D83" s="42"/>
      <c r="E83" s="42"/>
      <c r="F83" s="28" t="str">
        <f>IF(E20="","",E20)</f>
        <v>Vyplň údaj</v>
      </c>
      <c r="G83" s="42"/>
      <c r="H83" s="42"/>
      <c r="I83" s="33" t="s">
        <v>38</v>
      </c>
      <c r="J83" s="38" t="str">
        <f>E26</f>
        <v xml:space="preserve"> </v>
      </c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9"/>
      <c r="B85" s="190"/>
      <c r="C85" s="191" t="s">
        <v>143</v>
      </c>
      <c r="D85" s="192" t="s">
        <v>60</v>
      </c>
      <c r="E85" s="192" t="s">
        <v>56</v>
      </c>
      <c r="F85" s="192" t="s">
        <v>57</v>
      </c>
      <c r="G85" s="192" t="s">
        <v>144</v>
      </c>
      <c r="H85" s="192" t="s">
        <v>145</v>
      </c>
      <c r="I85" s="192" t="s">
        <v>146</v>
      </c>
      <c r="J85" s="192" t="s">
        <v>137</v>
      </c>
      <c r="K85" s="193" t="s">
        <v>147</v>
      </c>
      <c r="L85" s="194"/>
      <c r="M85" s="94" t="s">
        <v>32</v>
      </c>
      <c r="N85" s="95" t="s">
        <v>45</v>
      </c>
      <c r="O85" s="95" t="s">
        <v>148</v>
      </c>
      <c r="P85" s="95" t="s">
        <v>149</v>
      </c>
      <c r="Q85" s="95" t="s">
        <v>150</v>
      </c>
      <c r="R85" s="95" t="s">
        <v>151</v>
      </c>
      <c r="S85" s="95" t="s">
        <v>152</v>
      </c>
      <c r="T85" s="96" t="s">
        <v>153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40"/>
      <c r="B86" s="41"/>
      <c r="C86" s="101" t="s">
        <v>154</v>
      </c>
      <c r="D86" s="42"/>
      <c r="E86" s="42"/>
      <c r="F86" s="42"/>
      <c r="G86" s="42"/>
      <c r="H86" s="42"/>
      <c r="I86" s="42"/>
      <c r="J86" s="195">
        <f>BK86</f>
        <v>0</v>
      </c>
      <c r="K86" s="42"/>
      <c r="L86" s="46"/>
      <c r="M86" s="97"/>
      <c r="N86" s="196"/>
      <c r="O86" s="98"/>
      <c r="P86" s="197">
        <f>P87</f>
        <v>0</v>
      </c>
      <c r="Q86" s="98"/>
      <c r="R86" s="197">
        <f>R87</f>
        <v>0</v>
      </c>
      <c r="S86" s="98"/>
      <c r="T86" s="19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74</v>
      </c>
      <c r="AU86" s="18" t="s">
        <v>138</v>
      </c>
      <c r="BK86" s="199">
        <f>BK87</f>
        <v>0</v>
      </c>
    </row>
    <row r="87" s="12" customFormat="1" ht="25.92" customHeight="1">
      <c r="A87" s="12"/>
      <c r="B87" s="200"/>
      <c r="C87" s="201"/>
      <c r="D87" s="202" t="s">
        <v>74</v>
      </c>
      <c r="E87" s="203" t="s">
        <v>155</v>
      </c>
      <c r="F87" s="203" t="s">
        <v>156</v>
      </c>
      <c r="G87" s="201"/>
      <c r="H87" s="201"/>
      <c r="I87" s="204"/>
      <c r="J87" s="205">
        <f>BK87</f>
        <v>0</v>
      </c>
      <c r="K87" s="201"/>
      <c r="L87" s="206"/>
      <c r="M87" s="207"/>
      <c r="N87" s="208"/>
      <c r="O87" s="208"/>
      <c r="P87" s="209">
        <f>SUM(P88:P146)</f>
        <v>0</v>
      </c>
      <c r="Q87" s="208"/>
      <c r="R87" s="209">
        <f>SUM(R88:R146)</f>
        <v>0</v>
      </c>
      <c r="S87" s="208"/>
      <c r="T87" s="210">
        <f>SUM(T88:T146)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94</v>
      </c>
      <c r="AT87" s="212" t="s">
        <v>74</v>
      </c>
      <c r="AU87" s="212" t="s">
        <v>75</v>
      </c>
      <c r="AY87" s="211" t="s">
        <v>157</v>
      </c>
      <c r="BK87" s="213">
        <f>SUM(BK88:BK146)</f>
        <v>0</v>
      </c>
    </row>
    <row r="88" s="2" customFormat="1" ht="49.05" customHeight="1">
      <c r="A88" s="40"/>
      <c r="B88" s="41"/>
      <c r="C88" s="233" t="s">
        <v>82</v>
      </c>
      <c r="D88" s="233" t="s">
        <v>184</v>
      </c>
      <c r="E88" s="234" t="s">
        <v>956</v>
      </c>
      <c r="F88" s="235" t="s">
        <v>957</v>
      </c>
      <c r="G88" s="236" t="s">
        <v>939</v>
      </c>
      <c r="H88" s="237">
        <v>490</v>
      </c>
      <c r="I88" s="238"/>
      <c r="J88" s="239">
        <f>ROUND(I88*H88,2)</f>
        <v>0</v>
      </c>
      <c r="K88" s="235" t="s">
        <v>173</v>
      </c>
      <c r="L88" s="46"/>
      <c r="M88" s="240" t="s">
        <v>32</v>
      </c>
      <c r="N88" s="241" t="s">
        <v>46</v>
      </c>
      <c r="O88" s="86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6" t="s">
        <v>187</v>
      </c>
      <c r="AT88" s="226" t="s">
        <v>184</v>
      </c>
      <c r="AU88" s="226" t="s">
        <v>82</v>
      </c>
      <c r="AY88" s="18" t="s">
        <v>157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8" t="s">
        <v>82</v>
      </c>
      <c r="BK88" s="227">
        <f>ROUND(I88*H88,2)</f>
        <v>0</v>
      </c>
      <c r="BL88" s="18" t="s">
        <v>187</v>
      </c>
      <c r="BM88" s="226" t="s">
        <v>1401</v>
      </c>
    </row>
    <row r="89" s="2" customFormat="1" ht="16.5" customHeight="1">
      <c r="A89" s="40"/>
      <c r="B89" s="41"/>
      <c r="C89" s="214" t="s">
        <v>84</v>
      </c>
      <c r="D89" s="214" t="s">
        <v>158</v>
      </c>
      <c r="E89" s="215" t="s">
        <v>1402</v>
      </c>
      <c r="F89" s="216" t="s">
        <v>1403</v>
      </c>
      <c r="G89" s="217" t="s">
        <v>939</v>
      </c>
      <c r="H89" s="218">
        <v>490</v>
      </c>
      <c r="I89" s="219"/>
      <c r="J89" s="220">
        <f>ROUND(I89*H89,2)</f>
        <v>0</v>
      </c>
      <c r="K89" s="216" t="s">
        <v>173</v>
      </c>
      <c r="L89" s="221"/>
      <c r="M89" s="222" t="s">
        <v>32</v>
      </c>
      <c r="N89" s="223" t="s">
        <v>46</v>
      </c>
      <c r="O89" s="86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6" t="s">
        <v>162</v>
      </c>
      <c r="AT89" s="226" t="s">
        <v>158</v>
      </c>
      <c r="AU89" s="226" t="s">
        <v>82</v>
      </c>
      <c r="AY89" s="18" t="s">
        <v>157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8" t="s">
        <v>82</v>
      </c>
      <c r="BK89" s="227">
        <f>ROUND(I89*H89,2)</f>
        <v>0</v>
      </c>
      <c r="BL89" s="18" t="s">
        <v>162</v>
      </c>
      <c r="BM89" s="226" t="s">
        <v>1404</v>
      </c>
    </row>
    <row r="90" s="2" customFormat="1" ht="16.5" customHeight="1">
      <c r="A90" s="40"/>
      <c r="B90" s="41"/>
      <c r="C90" s="233" t="s">
        <v>89</v>
      </c>
      <c r="D90" s="233" t="s">
        <v>184</v>
      </c>
      <c r="E90" s="234" t="s">
        <v>1405</v>
      </c>
      <c r="F90" s="235" t="s">
        <v>1406</v>
      </c>
      <c r="G90" s="236" t="s">
        <v>161</v>
      </c>
      <c r="H90" s="237">
        <v>2</v>
      </c>
      <c r="I90" s="238"/>
      <c r="J90" s="239">
        <f>ROUND(I90*H90,2)</f>
        <v>0</v>
      </c>
      <c r="K90" s="235" t="s">
        <v>173</v>
      </c>
      <c r="L90" s="46"/>
      <c r="M90" s="240" t="s">
        <v>32</v>
      </c>
      <c r="N90" s="241" t="s">
        <v>46</v>
      </c>
      <c r="O90" s="86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6" t="s">
        <v>187</v>
      </c>
      <c r="AT90" s="226" t="s">
        <v>184</v>
      </c>
      <c r="AU90" s="226" t="s">
        <v>82</v>
      </c>
      <c r="AY90" s="18" t="s">
        <v>157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8" t="s">
        <v>82</v>
      </c>
      <c r="BK90" s="227">
        <f>ROUND(I90*H90,2)</f>
        <v>0</v>
      </c>
      <c r="BL90" s="18" t="s">
        <v>187</v>
      </c>
      <c r="BM90" s="226" t="s">
        <v>1407</v>
      </c>
    </row>
    <row r="91" s="2" customFormat="1" ht="24.15" customHeight="1">
      <c r="A91" s="40"/>
      <c r="B91" s="41"/>
      <c r="C91" s="214" t="s">
        <v>94</v>
      </c>
      <c r="D91" s="214" t="s">
        <v>158</v>
      </c>
      <c r="E91" s="215" t="s">
        <v>989</v>
      </c>
      <c r="F91" s="216" t="s">
        <v>990</v>
      </c>
      <c r="G91" s="217" t="s">
        <v>161</v>
      </c>
      <c r="H91" s="218">
        <v>2</v>
      </c>
      <c r="I91" s="219"/>
      <c r="J91" s="220">
        <f>ROUND(I91*H91,2)</f>
        <v>0</v>
      </c>
      <c r="K91" s="216" t="s">
        <v>173</v>
      </c>
      <c r="L91" s="221"/>
      <c r="M91" s="222" t="s">
        <v>32</v>
      </c>
      <c r="N91" s="223" t="s">
        <v>46</v>
      </c>
      <c r="O91" s="86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6" t="s">
        <v>162</v>
      </c>
      <c r="AT91" s="226" t="s">
        <v>158</v>
      </c>
      <c r="AU91" s="226" t="s">
        <v>82</v>
      </c>
      <c r="AY91" s="18" t="s">
        <v>157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8" t="s">
        <v>82</v>
      </c>
      <c r="BK91" s="227">
        <f>ROUND(I91*H91,2)</f>
        <v>0</v>
      </c>
      <c r="BL91" s="18" t="s">
        <v>162</v>
      </c>
      <c r="BM91" s="226" t="s">
        <v>1408</v>
      </c>
    </row>
    <row r="92" s="2" customFormat="1" ht="44.25" customHeight="1">
      <c r="A92" s="40"/>
      <c r="B92" s="41"/>
      <c r="C92" s="233" t="s">
        <v>179</v>
      </c>
      <c r="D92" s="233" t="s">
        <v>184</v>
      </c>
      <c r="E92" s="234" t="s">
        <v>1004</v>
      </c>
      <c r="F92" s="235" t="s">
        <v>1005</v>
      </c>
      <c r="G92" s="236" t="s">
        <v>161</v>
      </c>
      <c r="H92" s="237">
        <v>2</v>
      </c>
      <c r="I92" s="238"/>
      <c r="J92" s="239">
        <f>ROUND(I92*H92,2)</f>
        <v>0</v>
      </c>
      <c r="K92" s="235" t="s">
        <v>173</v>
      </c>
      <c r="L92" s="46"/>
      <c r="M92" s="240" t="s">
        <v>32</v>
      </c>
      <c r="N92" s="241" t="s">
        <v>46</v>
      </c>
      <c r="O92" s="86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187</v>
      </c>
      <c r="AT92" s="226" t="s">
        <v>184</v>
      </c>
      <c r="AU92" s="226" t="s">
        <v>82</v>
      </c>
      <c r="AY92" s="18" t="s">
        <v>157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8" t="s">
        <v>82</v>
      </c>
      <c r="BK92" s="227">
        <f>ROUND(I92*H92,2)</f>
        <v>0</v>
      </c>
      <c r="BL92" s="18" t="s">
        <v>187</v>
      </c>
      <c r="BM92" s="226" t="s">
        <v>1409</v>
      </c>
    </row>
    <row r="93" s="2" customFormat="1" ht="24.15" customHeight="1">
      <c r="A93" s="40"/>
      <c r="B93" s="41"/>
      <c r="C93" s="233" t="s">
        <v>183</v>
      </c>
      <c r="D93" s="233" t="s">
        <v>184</v>
      </c>
      <c r="E93" s="234" t="s">
        <v>897</v>
      </c>
      <c r="F93" s="235" t="s">
        <v>898</v>
      </c>
      <c r="G93" s="236" t="s">
        <v>161</v>
      </c>
      <c r="H93" s="237">
        <v>1</v>
      </c>
      <c r="I93" s="238"/>
      <c r="J93" s="239">
        <f>ROUND(I93*H93,2)</f>
        <v>0</v>
      </c>
      <c r="K93" s="235" t="s">
        <v>173</v>
      </c>
      <c r="L93" s="46"/>
      <c r="M93" s="240" t="s">
        <v>32</v>
      </c>
      <c r="N93" s="241" t="s">
        <v>46</v>
      </c>
      <c r="O93" s="86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6" t="s">
        <v>187</v>
      </c>
      <c r="AT93" s="226" t="s">
        <v>184</v>
      </c>
      <c r="AU93" s="226" t="s">
        <v>82</v>
      </c>
      <c r="AY93" s="18" t="s">
        <v>157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8" t="s">
        <v>82</v>
      </c>
      <c r="BK93" s="227">
        <f>ROUND(I93*H93,2)</f>
        <v>0</v>
      </c>
      <c r="BL93" s="18" t="s">
        <v>187</v>
      </c>
      <c r="BM93" s="226" t="s">
        <v>1410</v>
      </c>
    </row>
    <row r="94" s="2" customFormat="1" ht="16.5" customHeight="1">
      <c r="A94" s="40"/>
      <c r="B94" s="41"/>
      <c r="C94" s="233" t="s">
        <v>189</v>
      </c>
      <c r="D94" s="233" t="s">
        <v>184</v>
      </c>
      <c r="E94" s="234" t="s">
        <v>549</v>
      </c>
      <c r="F94" s="235" t="s">
        <v>550</v>
      </c>
      <c r="G94" s="236" t="s">
        <v>551</v>
      </c>
      <c r="H94" s="237">
        <v>360</v>
      </c>
      <c r="I94" s="238"/>
      <c r="J94" s="239">
        <f>ROUND(I94*H94,2)</f>
        <v>0</v>
      </c>
      <c r="K94" s="235" t="s">
        <v>173</v>
      </c>
      <c r="L94" s="46"/>
      <c r="M94" s="240" t="s">
        <v>32</v>
      </c>
      <c r="N94" s="241" t="s">
        <v>46</v>
      </c>
      <c r="O94" s="86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187</v>
      </c>
      <c r="AT94" s="226" t="s">
        <v>184</v>
      </c>
      <c r="AU94" s="226" t="s">
        <v>82</v>
      </c>
      <c r="AY94" s="18" t="s">
        <v>157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8" t="s">
        <v>82</v>
      </c>
      <c r="BK94" s="227">
        <f>ROUND(I94*H94,2)</f>
        <v>0</v>
      </c>
      <c r="BL94" s="18" t="s">
        <v>187</v>
      </c>
      <c r="BM94" s="226" t="s">
        <v>1411</v>
      </c>
    </row>
    <row r="95" s="2" customFormat="1">
      <c r="A95" s="40"/>
      <c r="B95" s="41"/>
      <c r="C95" s="42"/>
      <c r="D95" s="228" t="s">
        <v>164</v>
      </c>
      <c r="E95" s="42"/>
      <c r="F95" s="229" t="s">
        <v>553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164</v>
      </c>
      <c r="AU95" s="18" t="s">
        <v>82</v>
      </c>
    </row>
    <row r="96" s="2" customFormat="1" ht="16.5" customHeight="1">
      <c r="A96" s="40"/>
      <c r="B96" s="41"/>
      <c r="C96" s="214" t="s">
        <v>193</v>
      </c>
      <c r="D96" s="214" t="s">
        <v>158</v>
      </c>
      <c r="E96" s="215" t="s">
        <v>1412</v>
      </c>
      <c r="F96" s="216" t="s">
        <v>1413</v>
      </c>
      <c r="G96" s="217" t="s">
        <v>161</v>
      </c>
      <c r="H96" s="218">
        <v>16</v>
      </c>
      <c r="I96" s="219"/>
      <c r="J96" s="220">
        <f>ROUND(I96*H96,2)</f>
        <v>0</v>
      </c>
      <c r="K96" s="216" t="s">
        <v>173</v>
      </c>
      <c r="L96" s="221"/>
      <c r="M96" s="222" t="s">
        <v>32</v>
      </c>
      <c r="N96" s="223" t="s">
        <v>46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392</v>
      </c>
      <c r="AT96" s="226" t="s">
        <v>158</v>
      </c>
      <c r="AU96" s="226" t="s">
        <v>82</v>
      </c>
      <c r="AY96" s="18" t="s">
        <v>157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8" t="s">
        <v>82</v>
      </c>
      <c r="BK96" s="227">
        <f>ROUND(I96*H96,2)</f>
        <v>0</v>
      </c>
      <c r="BL96" s="18" t="s">
        <v>187</v>
      </c>
      <c r="BM96" s="226" t="s">
        <v>1414</v>
      </c>
    </row>
    <row r="97" s="2" customFormat="1" ht="16.5" customHeight="1">
      <c r="A97" s="40"/>
      <c r="B97" s="41"/>
      <c r="C97" s="214" t="s">
        <v>197</v>
      </c>
      <c r="D97" s="214" t="s">
        <v>158</v>
      </c>
      <c r="E97" s="215" t="s">
        <v>1415</v>
      </c>
      <c r="F97" s="216" t="s">
        <v>1416</v>
      </c>
      <c r="G97" s="217" t="s">
        <v>161</v>
      </c>
      <c r="H97" s="218">
        <v>6</v>
      </c>
      <c r="I97" s="219"/>
      <c r="J97" s="220">
        <f>ROUND(I97*H97,2)</f>
        <v>0</v>
      </c>
      <c r="K97" s="216" t="s">
        <v>173</v>
      </c>
      <c r="L97" s="221"/>
      <c r="M97" s="222" t="s">
        <v>32</v>
      </c>
      <c r="N97" s="223" t="s">
        <v>46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392</v>
      </c>
      <c r="AT97" s="226" t="s">
        <v>158</v>
      </c>
      <c r="AU97" s="226" t="s">
        <v>82</v>
      </c>
      <c r="AY97" s="18" t="s">
        <v>157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8" t="s">
        <v>82</v>
      </c>
      <c r="BK97" s="227">
        <f>ROUND(I97*H97,2)</f>
        <v>0</v>
      </c>
      <c r="BL97" s="18" t="s">
        <v>187</v>
      </c>
      <c r="BM97" s="226" t="s">
        <v>1417</v>
      </c>
    </row>
    <row r="98" s="2" customFormat="1" ht="16.5" customHeight="1">
      <c r="A98" s="40"/>
      <c r="B98" s="41"/>
      <c r="C98" s="214" t="s">
        <v>201</v>
      </c>
      <c r="D98" s="214" t="s">
        <v>158</v>
      </c>
      <c r="E98" s="215" t="s">
        <v>1418</v>
      </c>
      <c r="F98" s="216" t="s">
        <v>1419</v>
      </c>
      <c r="G98" s="217" t="s">
        <v>161</v>
      </c>
      <c r="H98" s="218">
        <v>19</v>
      </c>
      <c r="I98" s="219"/>
      <c r="J98" s="220">
        <f>ROUND(I98*H98,2)</f>
        <v>0</v>
      </c>
      <c r="K98" s="216" t="s">
        <v>173</v>
      </c>
      <c r="L98" s="221"/>
      <c r="M98" s="222" t="s">
        <v>32</v>
      </c>
      <c r="N98" s="223" t="s">
        <v>46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392</v>
      </c>
      <c r="AT98" s="226" t="s">
        <v>158</v>
      </c>
      <c r="AU98" s="226" t="s">
        <v>82</v>
      </c>
      <c r="AY98" s="18" t="s">
        <v>157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8" t="s">
        <v>82</v>
      </c>
      <c r="BK98" s="227">
        <f>ROUND(I98*H98,2)</f>
        <v>0</v>
      </c>
      <c r="BL98" s="18" t="s">
        <v>187</v>
      </c>
      <c r="BM98" s="226" t="s">
        <v>1420</v>
      </c>
    </row>
    <row r="99" s="2" customFormat="1" ht="16.5" customHeight="1">
      <c r="A99" s="40"/>
      <c r="B99" s="41"/>
      <c r="C99" s="214" t="s">
        <v>205</v>
      </c>
      <c r="D99" s="214" t="s">
        <v>158</v>
      </c>
      <c r="E99" s="215" t="s">
        <v>1421</v>
      </c>
      <c r="F99" s="216" t="s">
        <v>1422</v>
      </c>
      <c r="G99" s="217" t="s">
        <v>161</v>
      </c>
      <c r="H99" s="218">
        <v>31</v>
      </c>
      <c r="I99" s="219"/>
      <c r="J99" s="220">
        <f>ROUND(I99*H99,2)</f>
        <v>0</v>
      </c>
      <c r="K99" s="216" t="s">
        <v>173</v>
      </c>
      <c r="L99" s="221"/>
      <c r="M99" s="222" t="s">
        <v>32</v>
      </c>
      <c r="N99" s="223" t="s">
        <v>46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392</v>
      </c>
      <c r="AT99" s="226" t="s">
        <v>158</v>
      </c>
      <c r="AU99" s="226" t="s">
        <v>82</v>
      </c>
      <c r="AY99" s="18" t="s">
        <v>157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8" t="s">
        <v>82</v>
      </c>
      <c r="BK99" s="227">
        <f>ROUND(I99*H99,2)</f>
        <v>0</v>
      </c>
      <c r="BL99" s="18" t="s">
        <v>187</v>
      </c>
      <c r="BM99" s="226" t="s">
        <v>1423</v>
      </c>
    </row>
    <row r="100" s="2" customFormat="1" ht="16.5" customHeight="1">
      <c r="A100" s="40"/>
      <c r="B100" s="41"/>
      <c r="C100" s="214" t="s">
        <v>209</v>
      </c>
      <c r="D100" s="214" t="s">
        <v>158</v>
      </c>
      <c r="E100" s="215" t="s">
        <v>1424</v>
      </c>
      <c r="F100" s="216" t="s">
        <v>1425</v>
      </c>
      <c r="G100" s="217" t="s">
        <v>161</v>
      </c>
      <c r="H100" s="218">
        <v>10</v>
      </c>
      <c r="I100" s="219"/>
      <c r="J100" s="220">
        <f>ROUND(I100*H100,2)</f>
        <v>0</v>
      </c>
      <c r="K100" s="216" t="s">
        <v>173</v>
      </c>
      <c r="L100" s="221"/>
      <c r="M100" s="222" t="s">
        <v>32</v>
      </c>
      <c r="N100" s="223" t="s">
        <v>46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392</v>
      </c>
      <c r="AT100" s="226" t="s">
        <v>158</v>
      </c>
      <c r="AU100" s="226" t="s">
        <v>82</v>
      </c>
      <c r="AY100" s="18" t="s">
        <v>157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8" t="s">
        <v>82</v>
      </c>
      <c r="BK100" s="227">
        <f>ROUND(I100*H100,2)</f>
        <v>0</v>
      </c>
      <c r="BL100" s="18" t="s">
        <v>187</v>
      </c>
      <c r="BM100" s="226" t="s">
        <v>1426</v>
      </c>
    </row>
    <row r="101" s="2" customFormat="1" ht="16.5" customHeight="1">
      <c r="A101" s="40"/>
      <c r="B101" s="41"/>
      <c r="C101" s="214" t="s">
        <v>213</v>
      </c>
      <c r="D101" s="214" t="s">
        <v>158</v>
      </c>
      <c r="E101" s="215" t="s">
        <v>1427</v>
      </c>
      <c r="F101" s="216" t="s">
        <v>1428</v>
      </c>
      <c r="G101" s="217" t="s">
        <v>161</v>
      </c>
      <c r="H101" s="218">
        <v>19</v>
      </c>
      <c r="I101" s="219"/>
      <c r="J101" s="220">
        <f>ROUND(I101*H101,2)</f>
        <v>0</v>
      </c>
      <c r="K101" s="216" t="s">
        <v>173</v>
      </c>
      <c r="L101" s="221"/>
      <c r="M101" s="222" t="s">
        <v>32</v>
      </c>
      <c r="N101" s="223" t="s">
        <v>46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392</v>
      </c>
      <c r="AT101" s="226" t="s">
        <v>158</v>
      </c>
      <c r="AU101" s="226" t="s">
        <v>82</v>
      </c>
      <c r="AY101" s="18" t="s">
        <v>157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8" t="s">
        <v>82</v>
      </c>
      <c r="BK101" s="227">
        <f>ROUND(I101*H101,2)</f>
        <v>0</v>
      </c>
      <c r="BL101" s="18" t="s">
        <v>187</v>
      </c>
      <c r="BM101" s="226" t="s">
        <v>1429</v>
      </c>
    </row>
    <row r="102" s="2" customFormat="1" ht="16.5" customHeight="1">
      <c r="A102" s="40"/>
      <c r="B102" s="41"/>
      <c r="C102" s="214" t="s">
        <v>217</v>
      </c>
      <c r="D102" s="214" t="s">
        <v>158</v>
      </c>
      <c r="E102" s="215" t="s">
        <v>1430</v>
      </c>
      <c r="F102" s="216" t="s">
        <v>1431</v>
      </c>
      <c r="G102" s="217" t="s">
        <v>161</v>
      </c>
      <c r="H102" s="218">
        <v>10</v>
      </c>
      <c r="I102" s="219"/>
      <c r="J102" s="220">
        <f>ROUND(I102*H102,2)</f>
        <v>0</v>
      </c>
      <c r="K102" s="216" t="s">
        <v>173</v>
      </c>
      <c r="L102" s="221"/>
      <c r="M102" s="222" t="s">
        <v>32</v>
      </c>
      <c r="N102" s="223" t="s">
        <v>46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392</v>
      </c>
      <c r="AT102" s="226" t="s">
        <v>158</v>
      </c>
      <c r="AU102" s="226" t="s">
        <v>82</v>
      </c>
      <c r="AY102" s="18" t="s">
        <v>157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8" t="s">
        <v>82</v>
      </c>
      <c r="BK102" s="227">
        <f>ROUND(I102*H102,2)</f>
        <v>0</v>
      </c>
      <c r="BL102" s="18" t="s">
        <v>187</v>
      </c>
      <c r="BM102" s="226" t="s">
        <v>1432</v>
      </c>
    </row>
    <row r="103" s="2" customFormat="1" ht="16.5" customHeight="1">
      <c r="A103" s="40"/>
      <c r="B103" s="41"/>
      <c r="C103" s="214" t="s">
        <v>8</v>
      </c>
      <c r="D103" s="214" t="s">
        <v>158</v>
      </c>
      <c r="E103" s="215" t="s">
        <v>1433</v>
      </c>
      <c r="F103" s="216" t="s">
        <v>1434</v>
      </c>
      <c r="G103" s="217" t="s">
        <v>161</v>
      </c>
      <c r="H103" s="218">
        <v>24</v>
      </c>
      <c r="I103" s="219"/>
      <c r="J103" s="220">
        <f>ROUND(I103*H103,2)</f>
        <v>0</v>
      </c>
      <c r="K103" s="216" t="s">
        <v>173</v>
      </c>
      <c r="L103" s="221"/>
      <c r="M103" s="222" t="s">
        <v>32</v>
      </c>
      <c r="N103" s="223" t="s">
        <v>46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392</v>
      </c>
      <c r="AT103" s="226" t="s">
        <v>158</v>
      </c>
      <c r="AU103" s="226" t="s">
        <v>82</v>
      </c>
      <c r="AY103" s="18" t="s">
        <v>157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8" t="s">
        <v>82</v>
      </c>
      <c r="BK103" s="227">
        <f>ROUND(I103*H103,2)</f>
        <v>0</v>
      </c>
      <c r="BL103" s="18" t="s">
        <v>187</v>
      </c>
      <c r="BM103" s="226" t="s">
        <v>1435</v>
      </c>
    </row>
    <row r="104" s="2" customFormat="1" ht="16.5" customHeight="1">
      <c r="A104" s="40"/>
      <c r="B104" s="41"/>
      <c r="C104" s="214" t="s">
        <v>224</v>
      </c>
      <c r="D104" s="214" t="s">
        <v>158</v>
      </c>
      <c r="E104" s="215" t="s">
        <v>1436</v>
      </c>
      <c r="F104" s="216" t="s">
        <v>1437</v>
      </c>
      <c r="G104" s="217" t="s">
        <v>161</v>
      </c>
      <c r="H104" s="218">
        <v>24</v>
      </c>
      <c r="I104" s="219"/>
      <c r="J104" s="220">
        <f>ROUND(I104*H104,2)</f>
        <v>0</v>
      </c>
      <c r="K104" s="216" t="s">
        <v>173</v>
      </c>
      <c r="L104" s="221"/>
      <c r="M104" s="222" t="s">
        <v>32</v>
      </c>
      <c r="N104" s="223" t="s">
        <v>46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392</v>
      </c>
      <c r="AT104" s="226" t="s">
        <v>158</v>
      </c>
      <c r="AU104" s="226" t="s">
        <v>82</v>
      </c>
      <c r="AY104" s="18" t="s">
        <v>157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8" t="s">
        <v>82</v>
      </c>
      <c r="BK104" s="227">
        <f>ROUND(I104*H104,2)</f>
        <v>0</v>
      </c>
      <c r="BL104" s="18" t="s">
        <v>187</v>
      </c>
      <c r="BM104" s="226" t="s">
        <v>1438</v>
      </c>
    </row>
    <row r="105" s="2" customFormat="1" ht="16.5" customHeight="1">
      <c r="A105" s="40"/>
      <c r="B105" s="41"/>
      <c r="C105" s="233" t="s">
        <v>228</v>
      </c>
      <c r="D105" s="233" t="s">
        <v>184</v>
      </c>
      <c r="E105" s="234" t="s">
        <v>555</v>
      </c>
      <c r="F105" s="235" t="s">
        <v>556</v>
      </c>
      <c r="G105" s="236" t="s">
        <v>551</v>
      </c>
      <c r="H105" s="237">
        <v>155</v>
      </c>
      <c r="I105" s="238"/>
      <c r="J105" s="239">
        <f>ROUND(I105*H105,2)</f>
        <v>0</v>
      </c>
      <c r="K105" s="235" t="s">
        <v>173</v>
      </c>
      <c r="L105" s="46"/>
      <c r="M105" s="240" t="s">
        <v>32</v>
      </c>
      <c r="N105" s="241" t="s">
        <v>46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187</v>
      </c>
      <c r="AT105" s="226" t="s">
        <v>184</v>
      </c>
      <c r="AU105" s="226" t="s">
        <v>82</v>
      </c>
      <c r="AY105" s="18" t="s">
        <v>157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8" t="s">
        <v>82</v>
      </c>
      <c r="BK105" s="227">
        <f>ROUND(I105*H105,2)</f>
        <v>0</v>
      </c>
      <c r="BL105" s="18" t="s">
        <v>187</v>
      </c>
      <c r="BM105" s="226" t="s">
        <v>1439</v>
      </c>
    </row>
    <row r="106" s="2" customFormat="1">
      <c r="A106" s="40"/>
      <c r="B106" s="41"/>
      <c r="C106" s="42"/>
      <c r="D106" s="228" t="s">
        <v>164</v>
      </c>
      <c r="E106" s="42"/>
      <c r="F106" s="229" t="s">
        <v>1440</v>
      </c>
      <c r="G106" s="42"/>
      <c r="H106" s="42"/>
      <c r="I106" s="230"/>
      <c r="J106" s="42"/>
      <c r="K106" s="42"/>
      <c r="L106" s="46"/>
      <c r="M106" s="231"/>
      <c r="N106" s="23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164</v>
      </c>
      <c r="AU106" s="18" t="s">
        <v>82</v>
      </c>
    </row>
    <row r="107" s="2" customFormat="1" ht="16.5" customHeight="1">
      <c r="A107" s="40"/>
      <c r="B107" s="41"/>
      <c r="C107" s="233" t="s">
        <v>232</v>
      </c>
      <c r="D107" s="233" t="s">
        <v>184</v>
      </c>
      <c r="E107" s="234" t="s">
        <v>541</v>
      </c>
      <c r="F107" s="235" t="s">
        <v>542</v>
      </c>
      <c r="G107" s="236" t="s">
        <v>161</v>
      </c>
      <c r="H107" s="237">
        <v>480</v>
      </c>
      <c r="I107" s="238"/>
      <c r="J107" s="239">
        <f>ROUND(I107*H107,2)</f>
        <v>0</v>
      </c>
      <c r="K107" s="235" t="s">
        <v>173</v>
      </c>
      <c r="L107" s="46"/>
      <c r="M107" s="240" t="s">
        <v>32</v>
      </c>
      <c r="N107" s="241" t="s">
        <v>46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187</v>
      </c>
      <c r="AT107" s="226" t="s">
        <v>184</v>
      </c>
      <c r="AU107" s="226" t="s">
        <v>82</v>
      </c>
      <c r="AY107" s="18" t="s">
        <v>157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8" t="s">
        <v>82</v>
      </c>
      <c r="BK107" s="227">
        <f>ROUND(I107*H107,2)</f>
        <v>0</v>
      </c>
      <c r="BL107" s="18" t="s">
        <v>187</v>
      </c>
      <c r="BM107" s="226" t="s">
        <v>1441</v>
      </c>
    </row>
    <row r="108" s="2" customFormat="1" ht="21.75" customHeight="1">
      <c r="A108" s="40"/>
      <c r="B108" s="41"/>
      <c r="C108" s="233" t="s">
        <v>236</v>
      </c>
      <c r="D108" s="233" t="s">
        <v>184</v>
      </c>
      <c r="E108" s="234" t="s">
        <v>545</v>
      </c>
      <c r="F108" s="235" t="s">
        <v>546</v>
      </c>
      <c r="G108" s="236" t="s">
        <v>161</v>
      </c>
      <c r="H108" s="237">
        <v>90</v>
      </c>
      <c r="I108" s="238"/>
      <c r="J108" s="239">
        <f>ROUND(I108*H108,2)</f>
        <v>0</v>
      </c>
      <c r="K108" s="235" t="s">
        <v>173</v>
      </c>
      <c r="L108" s="46"/>
      <c r="M108" s="240" t="s">
        <v>32</v>
      </c>
      <c r="N108" s="241" t="s">
        <v>46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187</v>
      </c>
      <c r="AT108" s="226" t="s">
        <v>184</v>
      </c>
      <c r="AU108" s="226" t="s">
        <v>82</v>
      </c>
      <c r="AY108" s="18" t="s">
        <v>157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8" t="s">
        <v>82</v>
      </c>
      <c r="BK108" s="227">
        <f>ROUND(I108*H108,2)</f>
        <v>0</v>
      </c>
      <c r="BL108" s="18" t="s">
        <v>187</v>
      </c>
      <c r="BM108" s="226" t="s">
        <v>1442</v>
      </c>
    </row>
    <row r="109" s="2" customFormat="1" ht="24.15" customHeight="1">
      <c r="A109" s="40"/>
      <c r="B109" s="41"/>
      <c r="C109" s="233" t="s">
        <v>240</v>
      </c>
      <c r="D109" s="233" t="s">
        <v>184</v>
      </c>
      <c r="E109" s="234" t="s">
        <v>479</v>
      </c>
      <c r="F109" s="235" t="s">
        <v>480</v>
      </c>
      <c r="G109" s="236" t="s">
        <v>161</v>
      </c>
      <c r="H109" s="237">
        <v>20</v>
      </c>
      <c r="I109" s="238"/>
      <c r="J109" s="239">
        <f>ROUND(I109*H109,2)</f>
        <v>0</v>
      </c>
      <c r="K109" s="235" t="s">
        <v>173</v>
      </c>
      <c r="L109" s="46"/>
      <c r="M109" s="240" t="s">
        <v>32</v>
      </c>
      <c r="N109" s="241" t="s">
        <v>46</v>
      </c>
      <c r="O109" s="86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162</v>
      </c>
      <c r="AT109" s="226" t="s">
        <v>184</v>
      </c>
      <c r="AU109" s="226" t="s">
        <v>82</v>
      </c>
      <c r="AY109" s="18" t="s">
        <v>157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8" t="s">
        <v>82</v>
      </c>
      <c r="BK109" s="227">
        <f>ROUND(I109*H109,2)</f>
        <v>0</v>
      </c>
      <c r="BL109" s="18" t="s">
        <v>162</v>
      </c>
      <c r="BM109" s="226" t="s">
        <v>1443</v>
      </c>
    </row>
    <row r="110" s="2" customFormat="1" ht="16.5" customHeight="1">
      <c r="A110" s="40"/>
      <c r="B110" s="41"/>
      <c r="C110" s="233" t="s">
        <v>7</v>
      </c>
      <c r="D110" s="233" t="s">
        <v>184</v>
      </c>
      <c r="E110" s="234" t="s">
        <v>903</v>
      </c>
      <c r="F110" s="235" t="s">
        <v>904</v>
      </c>
      <c r="G110" s="236" t="s">
        <v>161</v>
      </c>
      <c r="H110" s="237">
        <v>1</v>
      </c>
      <c r="I110" s="238"/>
      <c r="J110" s="239">
        <f>ROUND(I110*H110,2)</f>
        <v>0</v>
      </c>
      <c r="K110" s="235" t="s">
        <v>173</v>
      </c>
      <c r="L110" s="46"/>
      <c r="M110" s="240" t="s">
        <v>32</v>
      </c>
      <c r="N110" s="241" t="s">
        <v>46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187</v>
      </c>
      <c r="AT110" s="226" t="s">
        <v>184</v>
      </c>
      <c r="AU110" s="226" t="s">
        <v>82</v>
      </c>
      <c r="AY110" s="18" t="s">
        <v>157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8" t="s">
        <v>82</v>
      </c>
      <c r="BK110" s="227">
        <f>ROUND(I110*H110,2)</f>
        <v>0</v>
      </c>
      <c r="BL110" s="18" t="s">
        <v>187</v>
      </c>
      <c r="BM110" s="226" t="s">
        <v>1444</v>
      </c>
    </row>
    <row r="111" s="2" customFormat="1" ht="21.75" customHeight="1">
      <c r="A111" s="40"/>
      <c r="B111" s="41"/>
      <c r="C111" s="233" t="s">
        <v>247</v>
      </c>
      <c r="D111" s="233" t="s">
        <v>184</v>
      </c>
      <c r="E111" s="234" t="s">
        <v>906</v>
      </c>
      <c r="F111" s="235" t="s">
        <v>907</v>
      </c>
      <c r="G111" s="236" t="s">
        <v>161</v>
      </c>
      <c r="H111" s="237">
        <v>1</v>
      </c>
      <c r="I111" s="238"/>
      <c r="J111" s="239">
        <f>ROUND(I111*H111,2)</f>
        <v>0</v>
      </c>
      <c r="K111" s="235" t="s">
        <v>173</v>
      </c>
      <c r="L111" s="46"/>
      <c r="M111" s="240" t="s">
        <v>32</v>
      </c>
      <c r="N111" s="241" t="s">
        <v>46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187</v>
      </c>
      <c r="AT111" s="226" t="s">
        <v>184</v>
      </c>
      <c r="AU111" s="226" t="s">
        <v>82</v>
      </c>
      <c r="AY111" s="18" t="s">
        <v>157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82</v>
      </c>
      <c r="BK111" s="227">
        <f>ROUND(I111*H111,2)</f>
        <v>0</v>
      </c>
      <c r="BL111" s="18" t="s">
        <v>187</v>
      </c>
      <c r="BM111" s="226" t="s">
        <v>1445</v>
      </c>
    </row>
    <row r="112" s="2" customFormat="1" ht="16.5" customHeight="1">
      <c r="A112" s="40"/>
      <c r="B112" s="41"/>
      <c r="C112" s="233" t="s">
        <v>251</v>
      </c>
      <c r="D112" s="233" t="s">
        <v>184</v>
      </c>
      <c r="E112" s="234" t="s">
        <v>909</v>
      </c>
      <c r="F112" s="235" t="s">
        <v>910</v>
      </c>
      <c r="G112" s="236" t="s">
        <v>161</v>
      </c>
      <c r="H112" s="237">
        <v>2</v>
      </c>
      <c r="I112" s="238"/>
      <c r="J112" s="239">
        <f>ROUND(I112*H112,2)</f>
        <v>0</v>
      </c>
      <c r="K112" s="235" t="s">
        <v>173</v>
      </c>
      <c r="L112" s="46"/>
      <c r="M112" s="240" t="s">
        <v>32</v>
      </c>
      <c r="N112" s="241" t="s">
        <v>46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187</v>
      </c>
      <c r="AT112" s="226" t="s">
        <v>184</v>
      </c>
      <c r="AU112" s="226" t="s">
        <v>82</v>
      </c>
      <c r="AY112" s="18" t="s">
        <v>157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8" t="s">
        <v>82</v>
      </c>
      <c r="BK112" s="227">
        <f>ROUND(I112*H112,2)</f>
        <v>0</v>
      </c>
      <c r="BL112" s="18" t="s">
        <v>187</v>
      </c>
      <c r="BM112" s="226" t="s">
        <v>1446</v>
      </c>
    </row>
    <row r="113" s="2" customFormat="1" ht="16.5" customHeight="1">
      <c r="A113" s="40"/>
      <c r="B113" s="41"/>
      <c r="C113" s="233" t="s">
        <v>255</v>
      </c>
      <c r="D113" s="233" t="s">
        <v>184</v>
      </c>
      <c r="E113" s="234" t="s">
        <v>483</v>
      </c>
      <c r="F113" s="235" t="s">
        <v>484</v>
      </c>
      <c r="G113" s="236" t="s">
        <v>161</v>
      </c>
      <c r="H113" s="237">
        <v>1</v>
      </c>
      <c r="I113" s="238"/>
      <c r="J113" s="239">
        <f>ROUND(I113*H113,2)</f>
        <v>0</v>
      </c>
      <c r="K113" s="235" t="s">
        <v>173</v>
      </c>
      <c r="L113" s="46"/>
      <c r="M113" s="240" t="s">
        <v>32</v>
      </c>
      <c r="N113" s="241" t="s">
        <v>46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187</v>
      </c>
      <c r="AT113" s="226" t="s">
        <v>184</v>
      </c>
      <c r="AU113" s="226" t="s">
        <v>82</v>
      </c>
      <c r="AY113" s="18" t="s">
        <v>157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8" t="s">
        <v>82</v>
      </c>
      <c r="BK113" s="227">
        <f>ROUND(I113*H113,2)</f>
        <v>0</v>
      </c>
      <c r="BL113" s="18" t="s">
        <v>187</v>
      </c>
      <c r="BM113" s="226" t="s">
        <v>1447</v>
      </c>
    </row>
    <row r="114" s="2" customFormat="1" ht="16.5" customHeight="1">
      <c r="A114" s="40"/>
      <c r="B114" s="41"/>
      <c r="C114" s="233" t="s">
        <v>259</v>
      </c>
      <c r="D114" s="233" t="s">
        <v>184</v>
      </c>
      <c r="E114" s="234" t="s">
        <v>913</v>
      </c>
      <c r="F114" s="235" t="s">
        <v>914</v>
      </c>
      <c r="G114" s="236" t="s">
        <v>161</v>
      </c>
      <c r="H114" s="237">
        <v>1</v>
      </c>
      <c r="I114" s="238"/>
      <c r="J114" s="239">
        <f>ROUND(I114*H114,2)</f>
        <v>0</v>
      </c>
      <c r="K114" s="235" t="s">
        <v>173</v>
      </c>
      <c r="L114" s="46"/>
      <c r="M114" s="240" t="s">
        <v>32</v>
      </c>
      <c r="N114" s="241" t="s">
        <v>46</v>
      </c>
      <c r="O114" s="86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187</v>
      </c>
      <c r="AT114" s="226" t="s">
        <v>184</v>
      </c>
      <c r="AU114" s="226" t="s">
        <v>82</v>
      </c>
      <c r="AY114" s="18" t="s">
        <v>157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8" t="s">
        <v>82</v>
      </c>
      <c r="BK114" s="227">
        <f>ROUND(I114*H114,2)</f>
        <v>0</v>
      </c>
      <c r="BL114" s="18" t="s">
        <v>187</v>
      </c>
      <c r="BM114" s="226" t="s">
        <v>1448</v>
      </c>
    </row>
    <row r="115" s="2" customFormat="1" ht="16.5" customHeight="1">
      <c r="A115" s="40"/>
      <c r="B115" s="41"/>
      <c r="C115" s="233" t="s">
        <v>264</v>
      </c>
      <c r="D115" s="233" t="s">
        <v>184</v>
      </c>
      <c r="E115" s="234" t="s">
        <v>916</v>
      </c>
      <c r="F115" s="235" t="s">
        <v>917</v>
      </c>
      <c r="G115" s="236" t="s">
        <v>161</v>
      </c>
      <c r="H115" s="237">
        <v>1</v>
      </c>
      <c r="I115" s="238"/>
      <c r="J115" s="239">
        <f>ROUND(I115*H115,2)</f>
        <v>0</v>
      </c>
      <c r="K115" s="235" t="s">
        <v>173</v>
      </c>
      <c r="L115" s="46"/>
      <c r="M115" s="240" t="s">
        <v>32</v>
      </c>
      <c r="N115" s="241" t="s">
        <v>46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187</v>
      </c>
      <c r="AT115" s="226" t="s">
        <v>184</v>
      </c>
      <c r="AU115" s="226" t="s">
        <v>82</v>
      </c>
      <c r="AY115" s="18" t="s">
        <v>157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8" t="s">
        <v>82</v>
      </c>
      <c r="BK115" s="227">
        <f>ROUND(I115*H115,2)</f>
        <v>0</v>
      </c>
      <c r="BL115" s="18" t="s">
        <v>187</v>
      </c>
      <c r="BM115" s="226" t="s">
        <v>1449</v>
      </c>
    </row>
    <row r="116" s="2" customFormat="1" ht="16.5" customHeight="1">
      <c r="A116" s="40"/>
      <c r="B116" s="41"/>
      <c r="C116" s="233" t="s">
        <v>268</v>
      </c>
      <c r="D116" s="233" t="s">
        <v>184</v>
      </c>
      <c r="E116" s="234" t="s">
        <v>919</v>
      </c>
      <c r="F116" s="235" t="s">
        <v>920</v>
      </c>
      <c r="G116" s="236" t="s">
        <v>161</v>
      </c>
      <c r="H116" s="237">
        <v>2</v>
      </c>
      <c r="I116" s="238"/>
      <c r="J116" s="239">
        <f>ROUND(I116*H116,2)</f>
        <v>0</v>
      </c>
      <c r="K116" s="235" t="s">
        <v>173</v>
      </c>
      <c r="L116" s="46"/>
      <c r="M116" s="240" t="s">
        <v>32</v>
      </c>
      <c r="N116" s="241" t="s">
        <v>46</v>
      </c>
      <c r="O116" s="86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187</v>
      </c>
      <c r="AT116" s="226" t="s">
        <v>184</v>
      </c>
      <c r="AU116" s="226" t="s">
        <v>82</v>
      </c>
      <c r="AY116" s="18" t="s">
        <v>157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8" t="s">
        <v>82</v>
      </c>
      <c r="BK116" s="227">
        <f>ROUND(I116*H116,2)</f>
        <v>0</v>
      </c>
      <c r="BL116" s="18" t="s">
        <v>187</v>
      </c>
      <c r="BM116" s="226" t="s">
        <v>1450</v>
      </c>
    </row>
    <row r="117" s="2" customFormat="1" ht="16.5" customHeight="1">
      <c r="A117" s="40"/>
      <c r="B117" s="41"/>
      <c r="C117" s="233" t="s">
        <v>272</v>
      </c>
      <c r="D117" s="233" t="s">
        <v>184</v>
      </c>
      <c r="E117" s="234" t="s">
        <v>1451</v>
      </c>
      <c r="F117" s="235" t="s">
        <v>1452</v>
      </c>
      <c r="G117" s="236" t="s">
        <v>161</v>
      </c>
      <c r="H117" s="237">
        <v>1</v>
      </c>
      <c r="I117" s="238"/>
      <c r="J117" s="239">
        <f>ROUND(I117*H117,2)</f>
        <v>0</v>
      </c>
      <c r="K117" s="235" t="s">
        <v>173</v>
      </c>
      <c r="L117" s="46"/>
      <c r="M117" s="240" t="s">
        <v>32</v>
      </c>
      <c r="N117" s="241" t="s">
        <v>46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187</v>
      </c>
      <c r="AT117" s="226" t="s">
        <v>184</v>
      </c>
      <c r="AU117" s="226" t="s">
        <v>82</v>
      </c>
      <c r="AY117" s="18" t="s">
        <v>157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8" t="s">
        <v>82</v>
      </c>
      <c r="BK117" s="227">
        <f>ROUND(I117*H117,2)</f>
        <v>0</v>
      </c>
      <c r="BL117" s="18" t="s">
        <v>187</v>
      </c>
      <c r="BM117" s="226" t="s">
        <v>1453</v>
      </c>
    </row>
    <row r="118" s="2" customFormat="1" ht="16.5" customHeight="1">
      <c r="A118" s="40"/>
      <c r="B118" s="41"/>
      <c r="C118" s="233" t="s">
        <v>276</v>
      </c>
      <c r="D118" s="233" t="s">
        <v>184</v>
      </c>
      <c r="E118" s="234" t="s">
        <v>922</v>
      </c>
      <c r="F118" s="235" t="s">
        <v>923</v>
      </c>
      <c r="G118" s="236" t="s">
        <v>161</v>
      </c>
      <c r="H118" s="237">
        <v>1</v>
      </c>
      <c r="I118" s="238"/>
      <c r="J118" s="239">
        <f>ROUND(I118*H118,2)</f>
        <v>0</v>
      </c>
      <c r="K118" s="235" t="s">
        <v>173</v>
      </c>
      <c r="L118" s="46"/>
      <c r="M118" s="240" t="s">
        <v>32</v>
      </c>
      <c r="N118" s="241" t="s">
        <v>46</v>
      </c>
      <c r="O118" s="86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187</v>
      </c>
      <c r="AT118" s="226" t="s">
        <v>184</v>
      </c>
      <c r="AU118" s="226" t="s">
        <v>82</v>
      </c>
      <c r="AY118" s="18" t="s">
        <v>157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8" t="s">
        <v>82</v>
      </c>
      <c r="BK118" s="227">
        <f>ROUND(I118*H118,2)</f>
        <v>0</v>
      </c>
      <c r="BL118" s="18" t="s">
        <v>187</v>
      </c>
      <c r="BM118" s="226" t="s">
        <v>1454</v>
      </c>
    </row>
    <row r="119" s="2" customFormat="1" ht="16.5" customHeight="1">
      <c r="A119" s="40"/>
      <c r="B119" s="41"/>
      <c r="C119" s="233" t="s">
        <v>280</v>
      </c>
      <c r="D119" s="233" t="s">
        <v>184</v>
      </c>
      <c r="E119" s="234" t="s">
        <v>925</v>
      </c>
      <c r="F119" s="235" t="s">
        <v>926</v>
      </c>
      <c r="G119" s="236" t="s">
        <v>161</v>
      </c>
      <c r="H119" s="237">
        <v>1</v>
      </c>
      <c r="I119" s="238"/>
      <c r="J119" s="239">
        <f>ROUND(I119*H119,2)</f>
        <v>0</v>
      </c>
      <c r="K119" s="235" t="s">
        <v>173</v>
      </c>
      <c r="L119" s="46"/>
      <c r="M119" s="240" t="s">
        <v>32</v>
      </c>
      <c r="N119" s="241" t="s">
        <v>46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187</v>
      </c>
      <c r="AT119" s="226" t="s">
        <v>184</v>
      </c>
      <c r="AU119" s="226" t="s">
        <v>82</v>
      </c>
      <c r="AY119" s="18" t="s">
        <v>157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8" t="s">
        <v>82</v>
      </c>
      <c r="BK119" s="227">
        <f>ROUND(I119*H119,2)</f>
        <v>0</v>
      </c>
      <c r="BL119" s="18" t="s">
        <v>187</v>
      </c>
      <c r="BM119" s="226" t="s">
        <v>1455</v>
      </c>
    </row>
    <row r="120" s="2" customFormat="1" ht="16.5" customHeight="1">
      <c r="A120" s="40"/>
      <c r="B120" s="41"/>
      <c r="C120" s="233" t="s">
        <v>284</v>
      </c>
      <c r="D120" s="233" t="s">
        <v>184</v>
      </c>
      <c r="E120" s="234" t="s">
        <v>1456</v>
      </c>
      <c r="F120" s="235" t="s">
        <v>1457</v>
      </c>
      <c r="G120" s="236" t="s">
        <v>161</v>
      </c>
      <c r="H120" s="237">
        <v>1</v>
      </c>
      <c r="I120" s="238"/>
      <c r="J120" s="239">
        <f>ROUND(I120*H120,2)</f>
        <v>0</v>
      </c>
      <c r="K120" s="235" t="s">
        <v>173</v>
      </c>
      <c r="L120" s="46"/>
      <c r="M120" s="240" t="s">
        <v>32</v>
      </c>
      <c r="N120" s="241" t="s">
        <v>46</v>
      </c>
      <c r="O120" s="86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187</v>
      </c>
      <c r="AT120" s="226" t="s">
        <v>184</v>
      </c>
      <c r="AU120" s="226" t="s">
        <v>82</v>
      </c>
      <c r="AY120" s="18" t="s">
        <v>157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8" t="s">
        <v>82</v>
      </c>
      <c r="BK120" s="227">
        <f>ROUND(I120*H120,2)</f>
        <v>0</v>
      </c>
      <c r="BL120" s="18" t="s">
        <v>187</v>
      </c>
      <c r="BM120" s="226" t="s">
        <v>1458</v>
      </c>
    </row>
    <row r="121" s="2" customFormat="1" ht="24.15" customHeight="1">
      <c r="A121" s="40"/>
      <c r="B121" s="41"/>
      <c r="C121" s="233" t="s">
        <v>288</v>
      </c>
      <c r="D121" s="233" t="s">
        <v>184</v>
      </c>
      <c r="E121" s="234" t="s">
        <v>931</v>
      </c>
      <c r="F121" s="235" t="s">
        <v>932</v>
      </c>
      <c r="G121" s="236" t="s">
        <v>161</v>
      </c>
      <c r="H121" s="237">
        <v>1</v>
      </c>
      <c r="I121" s="238"/>
      <c r="J121" s="239">
        <f>ROUND(I121*H121,2)</f>
        <v>0</v>
      </c>
      <c r="K121" s="235" t="s">
        <v>173</v>
      </c>
      <c r="L121" s="46"/>
      <c r="M121" s="240" t="s">
        <v>32</v>
      </c>
      <c r="N121" s="241" t="s">
        <v>46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187</v>
      </c>
      <c r="AT121" s="226" t="s">
        <v>184</v>
      </c>
      <c r="AU121" s="226" t="s">
        <v>82</v>
      </c>
      <c r="AY121" s="18" t="s">
        <v>157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8" t="s">
        <v>82</v>
      </c>
      <c r="BK121" s="227">
        <f>ROUND(I121*H121,2)</f>
        <v>0</v>
      </c>
      <c r="BL121" s="18" t="s">
        <v>187</v>
      </c>
      <c r="BM121" s="226" t="s">
        <v>1459</v>
      </c>
    </row>
    <row r="122" s="2" customFormat="1" ht="16.5" customHeight="1">
      <c r="A122" s="40"/>
      <c r="B122" s="41"/>
      <c r="C122" s="214" t="s">
        <v>292</v>
      </c>
      <c r="D122" s="214" t="s">
        <v>158</v>
      </c>
      <c r="E122" s="215" t="s">
        <v>847</v>
      </c>
      <c r="F122" s="216" t="s">
        <v>848</v>
      </c>
      <c r="G122" s="217" t="s">
        <v>161</v>
      </c>
      <c r="H122" s="218">
        <v>1</v>
      </c>
      <c r="I122" s="219"/>
      <c r="J122" s="220">
        <f>ROUND(I122*H122,2)</f>
        <v>0</v>
      </c>
      <c r="K122" s="216" t="s">
        <v>173</v>
      </c>
      <c r="L122" s="221"/>
      <c r="M122" s="222" t="s">
        <v>32</v>
      </c>
      <c r="N122" s="223" t="s">
        <v>46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162</v>
      </c>
      <c r="AT122" s="226" t="s">
        <v>158</v>
      </c>
      <c r="AU122" s="226" t="s">
        <v>82</v>
      </c>
      <c r="AY122" s="18" t="s">
        <v>157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8" t="s">
        <v>82</v>
      </c>
      <c r="BK122" s="227">
        <f>ROUND(I122*H122,2)</f>
        <v>0</v>
      </c>
      <c r="BL122" s="18" t="s">
        <v>162</v>
      </c>
      <c r="BM122" s="226" t="s">
        <v>1460</v>
      </c>
    </row>
    <row r="123" s="2" customFormat="1" ht="16.5" customHeight="1">
      <c r="A123" s="40"/>
      <c r="B123" s="41"/>
      <c r="C123" s="214" t="s">
        <v>296</v>
      </c>
      <c r="D123" s="214" t="s">
        <v>158</v>
      </c>
      <c r="E123" s="215" t="s">
        <v>850</v>
      </c>
      <c r="F123" s="216" t="s">
        <v>851</v>
      </c>
      <c r="G123" s="217" t="s">
        <v>161</v>
      </c>
      <c r="H123" s="218">
        <v>1</v>
      </c>
      <c r="I123" s="219"/>
      <c r="J123" s="220">
        <f>ROUND(I123*H123,2)</f>
        <v>0</v>
      </c>
      <c r="K123" s="216" t="s">
        <v>173</v>
      </c>
      <c r="L123" s="221"/>
      <c r="M123" s="222" t="s">
        <v>32</v>
      </c>
      <c r="N123" s="223" t="s">
        <v>46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162</v>
      </c>
      <c r="AT123" s="226" t="s">
        <v>158</v>
      </c>
      <c r="AU123" s="226" t="s">
        <v>82</v>
      </c>
      <c r="AY123" s="18" t="s">
        <v>157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8" t="s">
        <v>82</v>
      </c>
      <c r="BK123" s="227">
        <f>ROUND(I123*H123,2)</f>
        <v>0</v>
      </c>
      <c r="BL123" s="18" t="s">
        <v>162</v>
      </c>
      <c r="BM123" s="226" t="s">
        <v>1461</v>
      </c>
    </row>
    <row r="124" s="2" customFormat="1" ht="16.5" customHeight="1">
      <c r="A124" s="40"/>
      <c r="B124" s="41"/>
      <c r="C124" s="214" t="s">
        <v>300</v>
      </c>
      <c r="D124" s="214" t="s">
        <v>158</v>
      </c>
      <c r="E124" s="215" t="s">
        <v>856</v>
      </c>
      <c r="F124" s="216" t="s">
        <v>857</v>
      </c>
      <c r="G124" s="217" t="s">
        <v>161</v>
      </c>
      <c r="H124" s="218">
        <v>1</v>
      </c>
      <c r="I124" s="219"/>
      <c r="J124" s="220">
        <f>ROUND(I124*H124,2)</f>
        <v>0</v>
      </c>
      <c r="K124" s="216" t="s">
        <v>173</v>
      </c>
      <c r="L124" s="221"/>
      <c r="M124" s="222" t="s">
        <v>32</v>
      </c>
      <c r="N124" s="223" t="s">
        <v>46</v>
      </c>
      <c r="O124" s="86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6" t="s">
        <v>162</v>
      </c>
      <c r="AT124" s="226" t="s">
        <v>158</v>
      </c>
      <c r="AU124" s="226" t="s">
        <v>82</v>
      </c>
      <c r="AY124" s="18" t="s">
        <v>157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8" t="s">
        <v>82</v>
      </c>
      <c r="BK124" s="227">
        <f>ROUND(I124*H124,2)</f>
        <v>0</v>
      </c>
      <c r="BL124" s="18" t="s">
        <v>162</v>
      </c>
      <c r="BM124" s="226" t="s">
        <v>1462</v>
      </c>
    </row>
    <row r="125" s="2" customFormat="1" ht="21.75" customHeight="1">
      <c r="A125" s="40"/>
      <c r="B125" s="41"/>
      <c r="C125" s="214" t="s">
        <v>304</v>
      </c>
      <c r="D125" s="214" t="s">
        <v>158</v>
      </c>
      <c r="E125" s="215" t="s">
        <v>859</v>
      </c>
      <c r="F125" s="216" t="s">
        <v>860</v>
      </c>
      <c r="G125" s="217" t="s">
        <v>161</v>
      </c>
      <c r="H125" s="218">
        <v>1</v>
      </c>
      <c r="I125" s="219"/>
      <c r="J125" s="220">
        <f>ROUND(I125*H125,2)</f>
        <v>0</v>
      </c>
      <c r="K125" s="216" t="s">
        <v>173</v>
      </c>
      <c r="L125" s="221"/>
      <c r="M125" s="222" t="s">
        <v>32</v>
      </c>
      <c r="N125" s="223" t="s">
        <v>46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162</v>
      </c>
      <c r="AT125" s="226" t="s">
        <v>158</v>
      </c>
      <c r="AU125" s="226" t="s">
        <v>82</v>
      </c>
      <c r="AY125" s="18" t="s">
        <v>157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8" t="s">
        <v>82</v>
      </c>
      <c r="BK125" s="227">
        <f>ROUND(I125*H125,2)</f>
        <v>0</v>
      </c>
      <c r="BL125" s="18" t="s">
        <v>162</v>
      </c>
      <c r="BM125" s="226" t="s">
        <v>1463</v>
      </c>
    </row>
    <row r="126" s="2" customFormat="1" ht="16.5" customHeight="1">
      <c r="A126" s="40"/>
      <c r="B126" s="41"/>
      <c r="C126" s="214" t="s">
        <v>308</v>
      </c>
      <c r="D126" s="214" t="s">
        <v>158</v>
      </c>
      <c r="E126" s="215" t="s">
        <v>862</v>
      </c>
      <c r="F126" s="216" t="s">
        <v>863</v>
      </c>
      <c r="G126" s="217" t="s">
        <v>161</v>
      </c>
      <c r="H126" s="218">
        <v>1</v>
      </c>
      <c r="I126" s="219"/>
      <c r="J126" s="220">
        <f>ROUND(I126*H126,2)</f>
        <v>0</v>
      </c>
      <c r="K126" s="216" t="s">
        <v>173</v>
      </c>
      <c r="L126" s="221"/>
      <c r="M126" s="222" t="s">
        <v>32</v>
      </c>
      <c r="N126" s="223" t="s">
        <v>46</v>
      </c>
      <c r="O126" s="86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162</v>
      </c>
      <c r="AT126" s="226" t="s">
        <v>158</v>
      </c>
      <c r="AU126" s="226" t="s">
        <v>82</v>
      </c>
      <c r="AY126" s="18" t="s">
        <v>157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8" t="s">
        <v>82</v>
      </c>
      <c r="BK126" s="227">
        <f>ROUND(I126*H126,2)</f>
        <v>0</v>
      </c>
      <c r="BL126" s="18" t="s">
        <v>162</v>
      </c>
      <c r="BM126" s="226" t="s">
        <v>1464</v>
      </c>
    </row>
    <row r="127" s="2" customFormat="1" ht="16.5" customHeight="1">
      <c r="A127" s="40"/>
      <c r="B127" s="41"/>
      <c r="C127" s="214" t="s">
        <v>312</v>
      </c>
      <c r="D127" s="214" t="s">
        <v>158</v>
      </c>
      <c r="E127" s="215" t="s">
        <v>487</v>
      </c>
      <c r="F127" s="216" t="s">
        <v>488</v>
      </c>
      <c r="G127" s="217" t="s">
        <v>161</v>
      </c>
      <c r="H127" s="218">
        <v>1</v>
      </c>
      <c r="I127" s="219"/>
      <c r="J127" s="220">
        <f>ROUND(I127*H127,2)</f>
        <v>0</v>
      </c>
      <c r="K127" s="216" t="s">
        <v>173</v>
      </c>
      <c r="L127" s="221"/>
      <c r="M127" s="222" t="s">
        <v>32</v>
      </c>
      <c r="N127" s="223" t="s">
        <v>46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162</v>
      </c>
      <c r="AT127" s="226" t="s">
        <v>158</v>
      </c>
      <c r="AU127" s="226" t="s">
        <v>82</v>
      </c>
      <c r="AY127" s="18" t="s">
        <v>157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8" t="s">
        <v>82</v>
      </c>
      <c r="BK127" s="227">
        <f>ROUND(I127*H127,2)</f>
        <v>0</v>
      </c>
      <c r="BL127" s="18" t="s">
        <v>162</v>
      </c>
      <c r="BM127" s="226" t="s">
        <v>1465</v>
      </c>
    </row>
    <row r="128" s="2" customFormat="1" ht="16.5" customHeight="1">
      <c r="A128" s="40"/>
      <c r="B128" s="41"/>
      <c r="C128" s="214" t="s">
        <v>316</v>
      </c>
      <c r="D128" s="214" t="s">
        <v>158</v>
      </c>
      <c r="E128" s="215" t="s">
        <v>866</v>
      </c>
      <c r="F128" s="216" t="s">
        <v>867</v>
      </c>
      <c r="G128" s="217" t="s">
        <v>161</v>
      </c>
      <c r="H128" s="218">
        <v>1</v>
      </c>
      <c r="I128" s="219"/>
      <c r="J128" s="220">
        <f>ROUND(I128*H128,2)</f>
        <v>0</v>
      </c>
      <c r="K128" s="216" t="s">
        <v>173</v>
      </c>
      <c r="L128" s="221"/>
      <c r="M128" s="222" t="s">
        <v>32</v>
      </c>
      <c r="N128" s="223" t="s">
        <v>46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162</v>
      </c>
      <c r="AT128" s="226" t="s">
        <v>158</v>
      </c>
      <c r="AU128" s="226" t="s">
        <v>82</v>
      </c>
      <c r="AY128" s="18" t="s">
        <v>157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8" t="s">
        <v>82</v>
      </c>
      <c r="BK128" s="227">
        <f>ROUND(I128*H128,2)</f>
        <v>0</v>
      </c>
      <c r="BL128" s="18" t="s">
        <v>162</v>
      </c>
      <c r="BM128" s="226" t="s">
        <v>1466</v>
      </c>
    </row>
    <row r="129" s="2" customFormat="1" ht="21.75" customHeight="1">
      <c r="A129" s="40"/>
      <c r="B129" s="41"/>
      <c r="C129" s="214" t="s">
        <v>320</v>
      </c>
      <c r="D129" s="214" t="s">
        <v>158</v>
      </c>
      <c r="E129" s="215" t="s">
        <v>869</v>
      </c>
      <c r="F129" s="216" t="s">
        <v>870</v>
      </c>
      <c r="G129" s="217" t="s">
        <v>871</v>
      </c>
      <c r="H129" s="218">
        <v>1</v>
      </c>
      <c r="I129" s="219"/>
      <c r="J129" s="220">
        <f>ROUND(I129*H129,2)</f>
        <v>0</v>
      </c>
      <c r="K129" s="216" t="s">
        <v>173</v>
      </c>
      <c r="L129" s="221"/>
      <c r="M129" s="222" t="s">
        <v>32</v>
      </c>
      <c r="N129" s="223" t="s">
        <v>46</v>
      </c>
      <c r="O129" s="86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162</v>
      </c>
      <c r="AT129" s="226" t="s">
        <v>158</v>
      </c>
      <c r="AU129" s="226" t="s">
        <v>82</v>
      </c>
      <c r="AY129" s="18" t="s">
        <v>157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8" t="s">
        <v>82</v>
      </c>
      <c r="BK129" s="227">
        <f>ROUND(I129*H129,2)</f>
        <v>0</v>
      </c>
      <c r="BL129" s="18" t="s">
        <v>162</v>
      </c>
      <c r="BM129" s="226" t="s">
        <v>1467</v>
      </c>
    </row>
    <row r="130" s="2" customFormat="1" ht="16.5" customHeight="1">
      <c r="A130" s="40"/>
      <c r="B130" s="41"/>
      <c r="C130" s="214" t="s">
        <v>325</v>
      </c>
      <c r="D130" s="214" t="s">
        <v>158</v>
      </c>
      <c r="E130" s="215" t="s">
        <v>1468</v>
      </c>
      <c r="F130" s="216" t="s">
        <v>1469</v>
      </c>
      <c r="G130" s="217" t="s">
        <v>161</v>
      </c>
      <c r="H130" s="218">
        <v>1</v>
      </c>
      <c r="I130" s="219"/>
      <c r="J130" s="220">
        <f>ROUND(I130*H130,2)</f>
        <v>0</v>
      </c>
      <c r="K130" s="216" t="s">
        <v>173</v>
      </c>
      <c r="L130" s="221"/>
      <c r="M130" s="222" t="s">
        <v>32</v>
      </c>
      <c r="N130" s="223" t="s">
        <v>46</v>
      </c>
      <c r="O130" s="86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162</v>
      </c>
      <c r="AT130" s="226" t="s">
        <v>158</v>
      </c>
      <c r="AU130" s="226" t="s">
        <v>82</v>
      </c>
      <c r="AY130" s="18" t="s">
        <v>157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8" t="s">
        <v>82</v>
      </c>
      <c r="BK130" s="227">
        <f>ROUND(I130*H130,2)</f>
        <v>0</v>
      </c>
      <c r="BL130" s="18" t="s">
        <v>162</v>
      </c>
      <c r="BM130" s="226" t="s">
        <v>1470</v>
      </c>
    </row>
    <row r="131" s="2" customFormat="1" ht="16.5" customHeight="1">
      <c r="A131" s="40"/>
      <c r="B131" s="41"/>
      <c r="C131" s="214" t="s">
        <v>330</v>
      </c>
      <c r="D131" s="214" t="s">
        <v>158</v>
      </c>
      <c r="E131" s="215" t="s">
        <v>876</v>
      </c>
      <c r="F131" s="216" t="s">
        <v>877</v>
      </c>
      <c r="G131" s="217" t="s">
        <v>161</v>
      </c>
      <c r="H131" s="218">
        <v>1</v>
      </c>
      <c r="I131" s="219"/>
      <c r="J131" s="220">
        <f>ROUND(I131*H131,2)</f>
        <v>0</v>
      </c>
      <c r="K131" s="216" t="s">
        <v>173</v>
      </c>
      <c r="L131" s="221"/>
      <c r="M131" s="222" t="s">
        <v>32</v>
      </c>
      <c r="N131" s="223" t="s">
        <v>46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162</v>
      </c>
      <c r="AT131" s="226" t="s">
        <v>158</v>
      </c>
      <c r="AU131" s="226" t="s">
        <v>82</v>
      </c>
      <c r="AY131" s="18" t="s">
        <v>157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8" t="s">
        <v>82</v>
      </c>
      <c r="BK131" s="227">
        <f>ROUND(I131*H131,2)</f>
        <v>0</v>
      </c>
      <c r="BL131" s="18" t="s">
        <v>162</v>
      </c>
      <c r="BM131" s="226" t="s">
        <v>1471</v>
      </c>
    </row>
    <row r="132" s="2" customFormat="1" ht="16.5" customHeight="1">
      <c r="A132" s="40"/>
      <c r="B132" s="41"/>
      <c r="C132" s="214" t="s">
        <v>335</v>
      </c>
      <c r="D132" s="214" t="s">
        <v>158</v>
      </c>
      <c r="E132" s="215" t="s">
        <v>879</v>
      </c>
      <c r="F132" s="216" t="s">
        <v>880</v>
      </c>
      <c r="G132" s="217" t="s">
        <v>161</v>
      </c>
      <c r="H132" s="218">
        <v>1</v>
      </c>
      <c r="I132" s="219"/>
      <c r="J132" s="220">
        <f>ROUND(I132*H132,2)</f>
        <v>0</v>
      </c>
      <c r="K132" s="216" t="s">
        <v>173</v>
      </c>
      <c r="L132" s="221"/>
      <c r="M132" s="222" t="s">
        <v>32</v>
      </c>
      <c r="N132" s="223" t="s">
        <v>46</v>
      </c>
      <c r="O132" s="86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162</v>
      </c>
      <c r="AT132" s="226" t="s">
        <v>158</v>
      </c>
      <c r="AU132" s="226" t="s">
        <v>82</v>
      </c>
      <c r="AY132" s="18" t="s">
        <v>157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8" t="s">
        <v>82</v>
      </c>
      <c r="BK132" s="227">
        <f>ROUND(I132*H132,2)</f>
        <v>0</v>
      </c>
      <c r="BL132" s="18" t="s">
        <v>162</v>
      </c>
      <c r="BM132" s="226" t="s">
        <v>1472</v>
      </c>
    </row>
    <row r="133" s="2" customFormat="1" ht="16.5" customHeight="1">
      <c r="A133" s="40"/>
      <c r="B133" s="41"/>
      <c r="C133" s="214" t="s">
        <v>340</v>
      </c>
      <c r="D133" s="214" t="s">
        <v>158</v>
      </c>
      <c r="E133" s="215" t="s">
        <v>885</v>
      </c>
      <c r="F133" s="216" t="s">
        <v>886</v>
      </c>
      <c r="G133" s="217" t="s">
        <v>161</v>
      </c>
      <c r="H133" s="218">
        <v>1</v>
      </c>
      <c r="I133" s="219"/>
      <c r="J133" s="220">
        <f>ROUND(I133*H133,2)</f>
        <v>0</v>
      </c>
      <c r="K133" s="216" t="s">
        <v>173</v>
      </c>
      <c r="L133" s="221"/>
      <c r="M133" s="222" t="s">
        <v>32</v>
      </c>
      <c r="N133" s="223" t="s">
        <v>46</v>
      </c>
      <c r="O133" s="86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162</v>
      </c>
      <c r="AT133" s="226" t="s">
        <v>158</v>
      </c>
      <c r="AU133" s="226" t="s">
        <v>82</v>
      </c>
      <c r="AY133" s="18" t="s">
        <v>157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8" t="s">
        <v>82</v>
      </c>
      <c r="BK133" s="227">
        <f>ROUND(I133*H133,2)</f>
        <v>0</v>
      </c>
      <c r="BL133" s="18" t="s">
        <v>162</v>
      </c>
      <c r="BM133" s="226" t="s">
        <v>1473</v>
      </c>
    </row>
    <row r="134" s="2" customFormat="1" ht="16.5" customHeight="1">
      <c r="A134" s="40"/>
      <c r="B134" s="41"/>
      <c r="C134" s="214" t="s">
        <v>345</v>
      </c>
      <c r="D134" s="214" t="s">
        <v>158</v>
      </c>
      <c r="E134" s="215" t="s">
        <v>888</v>
      </c>
      <c r="F134" s="216" t="s">
        <v>889</v>
      </c>
      <c r="G134" s="217" t="s">
        <v>161</v>
      </c>
      <c r="H134" s="218">
        <v>1</v>
      </c>
      <c r="I134" s="219"/>
      <c r="J134" s="220">
        <f>ROUND(I134*H134,2)</f>
        <v>0</v>
      </c>
      <c r="K134" s="216" t="s">
        <v>173</v>
      </c>
      <c r="L134" s="221"/>
      <c r="M134" s="222" t="s">
        <v>32</v>
      </c>
      <c r="N134" s="223" t="s">
        <v>46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162</v>
      </c>
      <c r="AT134" s="226" t="s">
        <v>158</v>
      </c>
      <c r="AU134" s="226" t="s">
        <v>82</v>
      </c>
      <c r="AY134" s="18" t="s">
        <v>157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8" t="s">
        <v>82</v>
      </c>
      <c r="BK134" s="227">
        <f>ROUND(I134*H134,2)</f>
        <v>0</v>
      </c>
      <c r="BL134" s="18" t="s">
        <v>162</v>
      </c>
      <c r="BM134" s="226" t="s">
        <v>1474</v>
      </c>
    </row>
    <row r="135" s="2" customFormat="1" ht="44.25" customHeight="1">
      <c r="A135" s="40"/>
      <c r="B135" s="41"/>
      <c r="C135" s="233" t="s">
        <v>349</v>
      </c>
      <c r="D135" s="233" t="s">
        <v>184</v>
      </c>
      <c r="E135" s="234" t="s">
        <v>503</v>
      </c>
      <c r="F135" s="235" t="s">
        <v>504</v>
      </c>
      <c r="G135" s="236" t="s">
        <v>161</v>
      </c>
      <c r="H135" s="237">
        <v>1</v>
      </c>
      <c r="I135" s="238"/>
      <c r="J135" s="239">
        <f>ROUND(I135*H135,2)</f>
        <v>0</v>
      </c>
      <c r="K135" s="235" t="s">
        <v>173</v>
      </c>
      <c r="L135" s="46"/>
      <c r="M135" s="240" t="s">
        <v>32</v>
      </c>
      <c r="N135" s="241" t="s">
        <v>46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187</v>
      </c>
      <c r="AT135" s="226" t="s">
        <v>184</v>
      </c>
      <c r="AU135" s="226" t="s">
        <v>82</v>
      </c>
      <c r="AY135" s="18" t="s">
        <v>157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8" t="s">
        <v>82</v>
      </c>
      <c r="BK135" s="227">
        <f>ROUND(I135*H135,2)</f>
        <v>0</v>
      </c>
      <c r="BL135" s="18" t="s">
        <v>187</v>
      </c>
      <c r="BM135" s="226" t="s">
        <v>1475</v>
      </c>
    </row>
    <row r="136" s="2" customFormat="1" ht="37.8" customHeight="1">
      <c r="A136" s="40"/>
      <c r="B136" s="41"/>
      <c r="C136" s="233" t="s">
        <v>353</v>
      </c>
      <c r="D136" s="233" t="s">
        <v>184</v>
      </c>
      <c r="E136" s="234" t="s">
        <v>1476</v>
      </c>
      <c r="F136" s="235" t="s">
        <v>1477</v>
      </c>
      <c r="G136" s="236" t="s">
        <v>161</v>
      </c>
      <c r="H136" s="237">
        <v>2</v>
      </c>
      <c r="I136" s="238"/>
      <c r="J136" s="239">
        <f>ROUND(I136*H136,2)</f>
        <v>0</v>
      </c>
      <c r="K136" s="235" t="s">
        <v>173</v>
      </c>
      <c r="L136" s="46"/>
      <c r="M136" s="240" t="s">
        <v>32</v>
      </c>
      <c r="N136" s="241" t="s">
        <v>46</v>
      </c>
      <c r="O136" s="86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187</v>
      </c>
      <c r="AT136" s="226" t="s">
        <v>184</v>
      </c>
      <c r="AU136" s="226" t="s">
        <v>82</v>
      </c>
      <c r="AY136" s="18" t="s">
        <v>157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8" t="s">
        <v>82</v>
      </c>
      <c r="BK136" s="227">
        <f>ROUND(I136*H136,2)</f>
        <v>0</v>
      </c>
      <c r="BL136" s="18" t="s">
        <v>187</v>
      </c>
      <c r="BM136" s="226" t="s">
        <v>1478</v>
      </c>
    </row>
    <row r="137" s="2" customFormat="1" ht="33" customHeight="1">
      <c r="A137" s="40"/>
      <c r="B137" s="41"/>
      <c r="C137" s="233" t="s">
        <v>357</v>
      </c>
      <c r="D137" s="233" t="s">
        <v>184</v>
      </c>
      <c r="E137" s="234" t="s">
        <v>1479</v>
      </c>
      <c r="F137" s="235" t="s">
        <v>1480</v>
      </c>
      <c r="G137" s="236" t="s">
        <v>161</v>
      </c>
      <c r="H137" s="237">
        <v>1</v>
      </c>
      <c r="I137" s="238"/>
      <c r="J137" s="239">
        <f>ROUND(I137*H137,2)</f>
        <v>0</v>
      </c>
      <c r="K137" s="235" t="s">
        <v>173</v>
      </c>
      <c r="L137" s="46"/>
      <c r="M137" s="240" t="s">
        <v>32</v>
      </c>
      <c r="N137" s="241" t="s">
        <v>46</v>
      </c>
      <c r="O137" s="86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187</v>
      </c>
      <c r="AT137" s="226" t="s">
        <v>184</v>
      </c>
      <c r="AU137" s="226" t="s">
        <v>82</v>
      </c>
      <c r="AY137" s="18" t="s">
        <v>157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8" t="s">
        <v>82</v>
      </c>
      <c r="BK137" s="227">
        <f>ROUND(I137*H137,2)</f>
        <v>0</v>
      </c>
      <c r="BL137" s="18" t="s">
        <v>187</v>
      </c>
      <c r="BM137" s="226" t="s">
        <v>1481</v>
      </c>
    </row>
    <row r="138" s="2" customFormat="1" ht="33" customHeight="1">
      <c r="A138" s="40"/>
      <c r="B138" s="41"/>
      <c r="C138" s="233" t="s">
        <v>361</v>
      </c>
      <c r="D138" s="233" t="s">
        <v>184</v>
      </c>
      <c r="E138" s="234" t="s">
        <v>1482</v>
      </c>
      <c r="F138" s="235" t="s">
        <v>1483</v>
      </c>
      <c r="G138" s="236" t="s">
        <v>161</v>
      </c>
      <c r="H138" s="237">
        <v>2</v>
      </c>
      <c r="I138" s="238"/>
      <c r="J138" s="239">
        <f>ROUND(I138*H138,2)</f>
        <v>0</v>
      </c>
      <c r="K138" s="235" t="s">
        <v>173</v>
      </c>
      <c r="L138" s="46"/>
      <c r="M138" s="240" t="s">
        <v>32</v>
      </c>
      <c r="N138" s="241" t="s">
        <v>46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187</v>
      </c>
      <c r="AT138" s="226" t="s">
        <v>184</v>
      </c>
      <c r="AU138" s="226" t="s">
        <v>82</v>
      </c>
      <c r="AY138" s="18" t="s">
        <v>157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8" t="s">
        <v>82</v>
      </c>
      <c r="BK138" s="227">
        <f>ROUND(I138*H138,2)</f>
        <v>0</v>
      </c>
      <c r="BL138" s="18" t="s">
        <v>187</v>
      </c>
      <c r="BM138" s="226" t="s">
        <v>1484</v>
      </c>
    </row>
    <row r="139" s="2" customFormat="1" ht="66.75" customHeight="1">
      <c r="A139" s="40"/>
      <c r="B139" s="41"/>
      <c r="C139" s="233" t="s">
        <v>365</v>
      </c>
      <c r="D139" s="233" t="s">
        <v>184</v>
      </c>
      <c r="E139" s="234" t="s">
        <v>515</v>
      </c>
      <c r="F139" s="235" t="s">
        <v>516</v>
      </c>
      <c r="G139" s="236" t="s">
        <v>161</v>
      </c>
      <c r="H139" s="237">
        <v>1</v>
      </c>
      <c r="I139" s="238"/>
      <c r="J139" s="239">
        <f>ROUND(I139*H139,2)</f>
        <v>0</v>
      </c>
      <c r="K139" s="235" t="s">
        <v>173</v>
      </c>
      <c r="L139" s="46"/>
      <c r="M139" s="240" t="s">
        <v>32</v>
      </c>
      <c r="N139" s="241" t="s">
        <v>46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187</v>
      </c>
      <c r="AT139" s="226" t="s">
        <v>184</v>
      </c>
      <c r="AU139" s="226" t="s">
        <v>82</v>
      </c>
      <c r="AY139" s="18" t="s">
        <v>157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8" t="s">
        <v>82</v>
      </c>
      <c r="BK139" s="227">
        <f>ROUND(I139*H139,2)</f>
        <v>0</v>
      </c>
      <c r="BL139" s="18" t="s">
        <v>187</v>
      </c>
      <c r="BM139" s="226" t="s">
        <v>1485</v>
      </c>
    </row>
    <row r="140" s="2" customFormat="1" ht="66.75" customHeight="1">
      <c r="A140" s="40"/>
      <c r="B140" s="41"/>
      <c r="C140" s="233" t="s">
        <v>369</v>
      </c>
      <c r="D140" s="233" t="s">
        <v>184</v>
      </c>
      <c r="E140" s="234" t="s">
        <v>1486</v>
      </c>
      <c r="F140" s="235" t="s">
        <v>1487</v>
      </c>
      <c r="G140" s="236" t="s">
        <v>161</v>
      </c>
      <c r="H140" s="237">
        <v>2</v>
      </c>
      <c r="I140" s="238"/>
      <c r="J140" s="239">
        <f>ROUND(I140*H140,2)</f>
        <v>0</v>
      </c>
      <c r="K140" s="235" t="s">
        <v>173</v>
      </c>
      <c r="L140" s="46"/>
      <c r="M140" s="240" t="s">
        <v>32</v>
      </c>
      <c r="N140" s="241" t="s">
        <v>46</v>
      </c>
      <c r="O140" s="86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6" t="s">
        <v>187</v>
      </c>
      <c r="AT140" s="226" t="s">
        <v>184</v>
      </c>
      <c r="AU140" s="226" t="s">
        <v>82</v>
      </c>
      <c r="AY140" s="18" t="s">
        <v>157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8" t="s">
        <v>82</v>
      </c>
      <c r="BK140" s="227">
        <f>ROUND(I140*H140,2)</f>
        <v>0</v>
      </c>
      <c r="BL140" s="18" t="s">
        <v>187</v>
      </c>
      <c r="BM140" s="226" t="s">
        <v>1488</v>
      </c>
    </row>
    <row r="141" s="2" customFormat="1" ht="49.05" customHeight="1">
      <c r="A141" s="40"/>
      <c r="B141" s="41"/>
      <c r="C141" s="233" t="s">
        <v>373</v>
      </c>
      <c r="D141" s="233" t="s">
        <v>184</v>
      </c>
      <c r="E141" s="234" t="s">
        <v>519</v>
      </c>
      <c r="F141" s="235" t="s">
        <v>520</v>
      </c>
      <c r="G141" s="236" t="s">
        <v>161</v>
      </c>
      <c r="H141" s="237">
        <v>1</v>
      </c>
      <c r="I141" s="238"/>
      <c r="J141" s="239">
        <f>ROUND(I141*H141,2)</f>
        <v>0</v>
      </c>
      <c r="K141" s="235" t="s">
        <v>173</v>
      </c>
      <c r="L141" s="46"/>
      <c r="M141" s="240" t="s">
        <v>32</v>
      </c>
      <c r="N141" s="241" t="s">
        <v>46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187</v>
      </c>
      <c r="AT141" s="226" t="s">
        <v>184</v>
      </c>
      <c r="AU141" s="226" t="s">
        <v>82</v>
      </c>
      <c r="AY141" s="18" t="s">
        <v>157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8" t="s">
        <v>82</v>
      </c>
      <c r="BK141" s="227">
        <f>ROUND(I141*H141,2)</f>
        <v>0</v>
      </c>
      <c r="BL141" s="18" t="s">
        <v>187</v>
      </c>
      <c r="BM141" s="226" t="s">
        <v>1489</v>
      </c>
    </row>
    <row r="142" s="2" customFormat="1" ht="49.05" customHeight="1">
      <c r="A142" s="40"/>
      <c r="B142" s="41"/>
      <c r="C142" s="233" t="s">
        <v>377</v>
      </c>
      <c r="D142" s="233" t="s">
        <v>184</v>
      </c>
      <c r="E142" s="234" t="s">
        <v>1490</v>
      </c>
      <c r="F142" s="235" t="s">
        <v>1491</v>
      </c>
      <c r="G142" s="236" t="s">
        <v>161</v>
      </c>
      <c r="H142" s="237">
        <v>1</v>
      </c>
      <c r="I142" s="238"/>
      <c r="J142" s="239">
        <f>ROUND(I142*H142,2)</f>
        <v>0</v>
      </c>
      <c r="K142" s="235" t="s">
        <v>173</v>
      </c>
      <c r="L142" s="46"/>
      <c r="M142" s="240" t="s">
        <v>32</v>
      </c>
      <c r="N142" s="241" t="s">
        <v>46</v>
      </c>
      <c r="O142" s="86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187</v>
      </c>
      <c r="AT142" s="226" t="s">
        <v>184</v>
      </c>
      <c r="AU142" s="226" t="s">
        <v>82</v>
      </c>
      <c r="AY142" s="18" t="s">
        <v>157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8" t="s">
        <v>82</v>
      </c>
      <c r="BK142" s="227">
        <f>ROUND(I142*H142,2)</f>
        <v>0</v>
      </c>
      <c r="BL142" s="18" t="s">
        <v>187</v>
      </c>
      <c r="BM142" s="226" t="s">
        <v>1492</v>
      </c>
    </row>
    <row r="143" s="2" customFormat="1" ht="16.5" customHeight="1">
      <c r="A143" s="40"/>
      <c r="B143" s="41"/>
      <c r="C143" s="214" t="s">
        <v>381</v>
      </c>
      <c r="D143" s="214" t="s">
        <v>158</v>
      </c>
      <c r="E143" s="215" t="s">
        <v>841</v>
      </c>
      <c r="F143" s="216" t="s">
        <v>842</v>
      </c>
      <c r="G143" s="217" t="s">
        <v>161</v>
      </c>
      <c r="H143" s="218">
        <v>1</v>
      </c>
      <c r="I143" s="219"/>
      <c r="J143" s="220">
        <f>ROUND(I143*H143,2)</f>
        <v>0</v>
      </c>
      <c r="K143" s="216" t="s">
        <v>173</v>
      </c>
      <c r="L143" s="221"/>
      <c r="M143" s="222" t="s">
        <v>32</v>
      </c>
      <c r="N143" s="223" t="s">
        <v>46</v>
      </c>
      <c r="O143" s="86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162</v>
      </c>
      <c r="AT143" s="226" t="s">
        <v>158</v>
      </c>
      <c r="AU143" s="226" t="s">
        <v>82</v>
      </c>
      <c r="AY143" s="18" t="s">
        <v>157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8" t="s">
        <v>82</v>
      </c>
      <c r="BK143" s="227">
        <f>ROUND(I143*H143,2)</f>
        <v>0</v>
      </c>
      <c r="BL143" s="18" t="s">
        <v>162</v>
      </c>
      <c r="BM143" s="226" t="s">
        <v>1493</v>
      </c>
    </row>
    <row r="144" s="2" customFormat="1" ht="24.15" customHeight="1">
      <c r="A144" s="40"/>
      <c r="B144" s="41"/>
      <c r="C144" s="233" t="s">
        <v>385</v>
      </c>
      <c r="D144" s="233" t="s">
        <v>184</v>
      </c>
      <c r="E144" s="234" t="s">
        <v>1494</v>
      </c>
      <c r="F144" s="235" t="s">
        <v>1495</v>
      </c>
      <c r="G144" s="236" t="s">
        <v>161</v>
      </c>
      <c r="H144" s="237">
        <v>2</v>
      </c>
      <c r="I144" s="238"/>
      <c r="J144" s="239">
        <f>ROUND(I144*H144,2)</f>
        <v>0</v>
      </c>
      <c r="K144" s="235" t="s">
        <v>173</v>
      </c>
      <c r="L144" s="46"/>
      <c r="M144" s="240" t="s">
        <v>32</v>
      </c>
      <c r="N144" s="241" t="s">
        <v>46</v>
      </c>
      <c r="O144" s="86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187</v>
      </c>
      <c r="AT144" s="226" t="s">
        <v>184</v>
      </c>
      <c r="AU144" s="226" t="s">
        <v>82</v>
      </c>
      <c r="AY144" s="18" t="s">
        <v>157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8" t="s">
        <v>82</v>
      </c>
      <c r="BK144" s="227">
        <f>ROUND(I144*H144,2)</f>
        <v>0</v>
      </c>
      <c r="BL144" s="18" t="s">
        <v>187</v>
      </c>
      <c r="BM144" s="226" t="s">
        <v>1496</v>
      </c>
    </row>
    <row r="145" s="2" customFormat="1" ht="24.15" customHeight="1">
      <c r="A145" s="40"/>
      <c r="B145" s="41"/>
      <c r="C145" s="233" t="s">
        <v>389</v>
      </c>
      <c r="D145" s="233" t="s">
        <v>184</v>
      </c>
      <c r="E145" s="234" t="s">
        <v>523</v>
      </c>
      <c r="F145" s="235" t="s">
        <v>524</v>
      </c>
      <c r="G145" s="236" t="s">
        <v>161</v>
      </c>
      <c r="H145" s="237">
        <v>1</v>
      </c>
      <c r="I145" s="238"/>
      <c r="J145" s="239">
        <f>ROUND(I145*H145,2)</f>
        <v>0</v>
      </c>
      <c r="K145" s="235" t="s">
        <v>173</v>
      </c>
      <c r="L145" s="46"/>
      <c r="M145" s="240" t="s">
        <v>32</v>
      </c>
      <c r="N145" s="241" t="s">
        <v>46</v>
      </c>
      <c r="O145" s="86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187</v>
      </c>
      <c r="AT145" s="226" t="s">
        <v>184</v>
      </c>
      <c r="AU145" s="226" t="s">
        <v>82</v>
      </c>
      <c r="AY145" s="18" t="s">
        <v>157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8" t="s">
        <v>82</v>
      </c>
      <c r="BK145" s="227">
        <f>ROUND(I145*H145,2)</f>
        <v>0</v>
      </c>
      <c r="BL145" s="18" t="s">
        <v>187</v>
      </c>
      <c r="BM145" s="226" t="s">
        <v>1497</v>
      </c>
    </row>
    <row r="146" s="2" customFormat="1" ht="21.75" customHeight="1">
      <c r="A146" s="40"/>
      <c r="B146" s="41"/>
      <c r="C146" s="214" t="s">
        <v>394</v>
      </c>
      <c r="D146" s="214" t="s">
        <v>158</v>
      </c>
      <c r="E146" s="215" t="s">
        <v>475</v>
      </c>
      <c r="F146" s="216" t="s">
        <v>476</v>
      </c>
      <c r="G146" s="217" t="s">
        <v>161</v>
      </c>
      <c r="H146" s="218">
        <v>20</v>
      </c>
      <c r="I146" s="219"/>
      <c r="J146" s="220">
        <f>ROUND(I146*H146,2)</f>
        <v>0</v>
      </c>
      <c r="K146" s="216" t="s">
        <v>173</v>
      </c>
      <c r="L146" s="221"/>
      <c r="M146" s="244" t="s">
        <v>32</v>
      </c>
      <c r="N146" s="245" t="s">
        <v>46</v>
      </c>
      <c r="O146" s="246"/>
      <c r="P146" s="247">
        <f>O146*H146</f>
        <v>0</v>
      </c>
      <c r="Q146" s="247">
        <v>0</v>
      </c>
      <c r="R146" s="247">
        <f>Q146*H146</f>
        <v>0</v>
      </c>
      <c r="S146" s="247">
        <v>0</v>
      </c>
      <c r="T146" s="24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162</v>
      </c>
      <c r="AT146" s="226" t="s">
        <v>158</v>
      </c>
      <c r="AU146" s="226" t="s">
        <v>82</v>
      </c>
      <c r="AY146" s="18" t="s">
        <v>157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8" t="s">
        <v>82</v>
      </c>
      <c r="BK146" s="227">
        <f>ROUND(I146*H146,2)</f>
        <v>0</v>
      </c>
      <c r="BL146" s="18" t="s">
        <v>162</v>
      </c>
      <c r="BM146" s="226" t="s">
        <v>1498</v>
      </c>
    </row>
    <row r="147" s="2" customFormat="1" ht="6.96" customHeight="1">
      <c r="A147" s="40"/>
      <c r="B147" s="61"/>
      <c r="C147" s="62"/>
      <c r="D147" s="62"/>
      <c r="E147" s="62"/>
      <c r="F147" s="62"/>
      <c r="G147" s="62"/>
      <c r="H147" s="62"/>
      <c r="I147" s="62"/>
      <c r="J147" s="62"/>
      <c r="K147" s="62"/>
      <c r="L147" s="46"/>
      <c r="M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</sheetData>
  <sheetProtection sheet="1" autoFilter="0" formatColumns="0" formatRows="0" objects="1" scenarios="1" spinCount="100000" saltValue="fkEmSe0UgI+V/+9vAhvv5fvCYNQbCJkItc4hYoYCRrouMiBMBbKG4xNf6tcgioq6iB6/kmBh4qWMWi+rFF5Jdw==" hashValue="7QmrkKVw6IL63Xc7RDS+4wx8vCEPNfpP/uvbT4qp4PNQtutpZrBtpYOkfSKy8NW7K8BfNawVijUbclE5g5kNHA==" algorithmName="SHA-512" password="CC35"/>
  <autoFilter ref="C85:K14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128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na přejezdu P3283 v km 96,543 v úseku Rumburk - Jiříkov</v>
      </c>
      <c r="F7" s="145"/>
      <c r="G7" s="145"/>
      <c r="H7" s="145"/>
      <c r="L7" s="21"/>
    </row>
    <row r="8" s="1" customFormat="1" ht="12" customHeight="1">
      <c r="B8" s="21"/>
      <c r="D8" s="145" t="s">
        <v>129</v>
      </c>
      <c r="L8" s="21"/>
    </row>
    <row r="9" s="2" customFormat="1" ht="16.5" customHeight="1">
      <c r="A9" s="40"/>
      <c r="B9" s="46"/>
      <c r="C9" s="40"/>
      <c r="D9" s="40"/>
      <c r="E9" s="146" t="s">
        <v>1399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131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9" t="s">
        <v>1499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32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22</v>
      </c>
      <c r="E14" s="40"/>
      <c r="F14" s="135" t="s">
        <v>23</v>
      </c>
      <c r="G14" s="40"/>
      <c r="H14" s="40"/>
      <c r="I14" s="145" t="s">
        <v>24</v>
      </c>
      <c r="J14" s="150" t="str">
        <f>'Rekapitulace stavby'!AN8</f>
        <v>26. 9. 2022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30</v>
      </c>
      <c r="E16" s="40"/>
      <c r="F16" s="40"/>
      <c r="G16" s="40"/>
      <c r="H16" s="40"/>
      <c r="I16" s="145" t="s">
        <v>31</v>
      </c>
      <c r="J16" s="135" t="str">
        <f>IF('Rekapitulace stavby'!AN10="","",'Rekapitulace stavby'!AN10)</f>
        <v/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5" t="s">
        <v>33</v>
      </c>
      <c r="J17" s="135" t="str">
        <f>IF('Rekapitulace stavby'!AN11="","",'Rekapitulace stavby'!AN11)</f>
        <v/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34</v>
      </c>
      <c r="E19" s="40"/>
      <c r="F19" s="40"/>
      <c r="G19" s="40"/>
      <c r="H19" s="40"/>
      <c r="I19" s="145" t="s">
        <v>31</v>
      </c>
      <c r="J19" s="34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5" t="s">
        <v>33</v>
      </c>
      <c r="J20" s="34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36</v>
      </c>
      <c r="E22" s="40"/>
      <c r="F22" s="40"/>
      <c r="G22" s="40"/>
      <c r="H22" s="40"/>
      <c r="I22" s="145" t="s">
        <v>31</v>
      </c>
      <c r="J22" s="135" t="str">
        <f>IF('Rekapitulace stavby'!AN16="","",'Rekapitulace stavby'!AN16)</f>
        <v/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5" t="s">
        <v>33</v>
      </c>
      <c r="J23" s="135" t="str">
        <f>IF('Rekapitulace stavby'!AN17="","",'Rekapitulace stavby'!AN17)</f>
        <v/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38</v>
      </c>
      <c r="E25" s="40"/>
      <c r="F25" s="40"/>
      <c r="G25" s="40"/>
      <c r="H25" s="40"/>
      <c r="I25" s="145" t="s">
        <v>31</v>
      </c>
      <c r="J25" s="135" t="str">
        <f>IF('Rekapitulace stavby'!AN19="","",'Rekapitulace stavby'!AN19)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33</v>
      </c>
      <c r="J26" s="135" t="str">
        <f>IF('Rekapitulace stavby'!AN20="","",'Rekapitulace stavby'!AN20)</f>
        <v/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39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1"/>
      <c r="B29" s="152"/>
      <c r="C29" s="151"/>
      <c r="D29" s="151"/>
      <c r="E29" s="153" t="s">
        <v>32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41</v>
      </c>
      <c r="E32" s="40"/>
      <c r="F32" s="40"/>
      <c r="G32" s="40"/>
      <c r="H32" s="40"/>
      <c r="I32" s="40"/>
      <c r="J32" s="157">
        <f>ROUND(J89,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43</v>
      </c>
      <c r="G34" s="40"/>
      <c r="H34" s="40"/>
      <c r="I34" s="158" t="s">
        <v>42</v>
      </c>
      <c r="J34" s="158" t="s">
        <v>44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47" t="s">
        <v>45</v>
      </c>
      <c r="E35" s="145" t="s">
        <v>46</v>
      </c>
      <c r="F35" s="159">
        <f>ROUND((SUM(BE89:BE111)),  2)</f>
        <v>0</v>
      </c>
      <c r="G35" s="40"/>
      <c r="H35" s="40"/>
      <c r="I35" s="160">
        <v>0.20999999999999999</v>
      </c>
      <c r="J35" s="159">
        <f>ROUND(((SUM(BE89:BE111))*I35),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47</v>
      </c>
      <c r="F36" s="159">
        <f>ROUND((SUM(BF89:BF111)),  2)</f>
        <v>0</v>
      </c>
      <c r="G36" s="40"/>
      <c r="H36" s="40"/>
      <c r="I36" s="160">
        <v>0.14999999999999999</v>
      </c>
      <c r="J36" s="159">
        <f>ROUND(((SUM(BF89:BF111))*I36),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48</v>
      </c>
      <c r="F37" s="159">
        <f>ROUND((SUM(BG89:BG111)),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49</v>
      </c>
      <c r="F38" s="159">
        <f>ROUND((SUM(BH89:BH111)),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50</v>
      </c>
      <c r="F39" s="159">
        <f>ROUND((SUM(BI89:BI111)),  2)</f>
        <v>0</v>
      </c>
      <c r="G39" s="40"/>
      <c r="H39" s="40"/>
      <c r="I39" s="160">
        <v>0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51</v>
      </c>
      <c r="E41" s="163"/>
      <c r="F41" s="163"/>
      <c r="G41" s="164" t="s">
        <v>52</v>
      </c>
      <c r="H41" s="165" t="s">
        <v>53</v>
      </c>
      <c r="I41" s="163"/>
      <c r="J41" s="166">
        <f>SUM(J32:J39)</f>
        <v>0</v>
      </c>
      <c r="K41" s="167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135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Oprava PZS na přejezdu P3283 v km 96,543 v úseku Rumburk - Jiříkov</v>
      </c>
      <c r="F50" s="33"/>
      <c r="G50" s="33"/>
      <c r="H50" s="33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2" t="s">
        <v>1399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131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02 - Stavební část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 xml:space="preserve"> </v>
      </c>
      <c r="G56" s="42"/>
      <c r="H56" s="42"/>
      <c r="I56" s="33" t="s">
        <v>24</v>
      </c>
      <c r="J56" s="74" t="str">
        <f>IF(J14="","",J14)</f>
        <v>26. 9. 2022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 xml:space="preserve"> </v>
      </c>
      <c r="G58" s="42"/>
      <c r="H58" s="42"/>
      <c r="I58" s="33" t="s">
        <v>36</v>
      </c>
      <c r="J58" s="38" t="str">
        <f>E23</f>
        <v xml:space="preserve"> 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34</v>
      </c>
      <c r="D59" s="42"/>
      <c r="E59" s="42"/>
      <c r="F59" s="28" t="str">
        <f>IF(E20="","",E20)</f>
        <v>Vyplň údaj</v>
      </c>
      <c r="G59" s="42"/>
      <c r="H59" s="42"/>
      <c r="I59" s="33" t="s">
        <v>38</v>
      </c>
      <c r="J59" s="38" t="str">
        <f>E26</f>
        <v xml:space="preserve"> 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136</v>
      </c>
      <c r="D61" s="175"/>
      <c r="E61" s="175"/>
      <c r="F61" s="175"/>
      <c r="G61" s="175"/>
      <c r="H61" s="175"/>
      <c r="I61" s="175"/>
      <c r="J61" s="176" t="s">
        <v>137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73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138</v>
      </c>
    </row>
    <row r="64" s="9" customFormat="1" ht="24.96" customHeight="1">
      <c r="A64" s="9"/>
      <c r="B64" s="178"/>
      <c r="C64" s="179"/>
      <c r="D64" s="180" t="s">
        <v>657</v>
      </c>
      <c r="E64" s="181"/>
      <c r="F64" s="181"/>
      <c r="G64" s="181"/>
      <c r="H64" s="181"/>
      <c r="I64" s="181"/>
      <c r="J64" s="182">
        <f>J90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6"/>
      <c r="D65" s="185" t="s">
        <v>658</v>
      </c>
      <c r="E65" s="186"/>
      <c r="F65" s="186"/>
      <c r="G65" s="186"/>
      <c r="H65" s="186"/>
      <c r="I65" s="186"/>
      <c r="J65" s="187">
        <f>J91</f>
        <v>0</v>
      </c>
      <c r="K65" s="126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8"/>
      <c r="C66" s="179"/>
      <c r="D66" s="180" t="s">
        <v>665</v>
      </c>
      <c r="E66" s="181"/>
      <c r="F66" s="181"/>
      <c r="G66" s="181"/>
      <c r="H66" s="181"/>
      <c r="I66" s="181"/>
      <c r="J66" s="182">
        <f>J99</f>
        <v>0</v>
      </c>
      <c r="K66" s="179"/>
      <c r="L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4"/>
      <c r="C67" s="126"/>
      <c r="D67" s="185" t="s">
        <v>667</v>
      </c>
      <c r="E67" s="186"/>
      <c r="F67" s="186"/>
      <c r="G67" s="186"/>
      <c r="H67" s="186"/>
      <c r="I67" s="186"/>
      <c r="J67" s="187">
        <f>J100</f>
        <v>0</v>
      </c>
      <c r="K67" s="126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8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4" t="s">
        <v>142</v>
      </c>
      <c r="D74" s="42"/>
      <c r="E74" s="42"/>
      <c r="F74" s="42"/>
      <c r="G74" s="42"/>
      <c r="H74" s="42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2" t="str">
        <f>E7</f>
        <v>Oprava PZS na přejezdu P3283 v km 96,543 v úseku Rumburk - Jiříkov</v>
      </c>
      <c r="F77" s="33"/>
      <c r="G77" s="33"/>
      <c r="H77" s="33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2"/>
      <c r="C78" s="33" t="s">
        <v>129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40"/>
      <c r="B79" s="41"/>
      <c r="C79" s="42"/>
      <c r="D79" s="42"/>
      <c r="E79" s="172" t="s">
        <v>1399</v>
      </c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131</v>
      </c>
      <c r="D80" s="42"/>
      <c r="E80" s="42"/>
      <c r="F80" s="42"/>
      <c r="G80" s="42"/>
      <c r="H80" s="42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02 - Stavební část</v>
      </c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22</v>
      </c>
      <c r="D83" s="42"/>
      <c r="E83" s="42"/>
      <c r="F83" s="28" t="str">
        <f>F14</f>
        <v xml:space="preserve"> </v>
      </c>
      <c r="G83" s="42"/>
      <c r="H83" s="42"/>
      <c r="I83" s="33" t="s">
        <v>24</v>
      </c>
      <c r="J83" s="74" t="str">
        <f>IF(J14="","",J14)</f>
        <v>26. 9. 2022</v>
      </c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3" t="s">
        <v>30</v>
      </c>
      <c r="D85" s="42"/>
      <c r="E85" s="42"/>
      <c r="F85" s="28" t="str">
        <f>E17</f>
        <v xml:space="preserve"> </v>
      </c>
      <c r="G85" s="42"/>
      <c r="H85" s="42"/>
      <c r="I85" s="33" t="s">
        <v>36</v>
      </c>
      <c r="J85" s="38" t="str">
        <f>E23</f>
        <v xml:space="preserve"> </v>
      </c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3" t="s">
        <v>34</v>
      </c>
      <c r="D86" s="42"/>
      <c r="E86" s="42"/>
      <c r="F86" s="28" t="str">
        <f>IF(E20="","",E20)</f>
        <v>Vyplň údaj</v>
      </c>
      <c r="G86" s="42"/>
      <c r="H86" s="42"/>
      <c r="I86" s="33" t="s">
        <v>38</v>
      </c>
      <c r="J86" s="38" t="str">
        <f>E26</f>
        <v xml:space="preserve"> 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9"/>
      <c r="B88" s="190"/>
      <c r="C88" s="191" t="s">
        <v>143</v>
      </c>
      <c r="D88" s="192" t="s">
        <v>60</v>
      </c>
      <c r="E88" s="192" t="s">
        <v>56</v>
      </c>
      <c r="F88" s="192" t="s">
        <v>57</v>
      </c>
      <c r="G88" s="192" t="s">
        <v>144</v>
      </c>
      <c r="H88" s="192" t="s">
        <v>145</v>
      </c>
      <c r="I88" s="192" t="s">
        <v>146</v>
      </c>
      <c r="J88" s="192" t="s">
        <v>137</v>
      </c>
      <c r="K88" s="193" t="s">
        <v>147</v>
      </c>
      <c r="L88" s="194"/>
      <c r="M88" s="94" t="s">
        <v>32</v>
      </c>
      <c r="N88" s="95" t="s">
        <v>45</v>
      </c>
      <c r="O88" s="95" t="s">
        <v>148</v>
      </c>
      <c r="P88" s="95" t="s">
        <v>149</v>
      </c>
      <c r="Q88" s="95" t="s">
        <v>150</v>
      </c>
      <c r="R88" s="95" t="s">
        <v>151</v>
      </c>
      <c r="S88" s="95" t="s">
        <v>152</v>
      </c>
      <c r="T88" s="96" t="s">
        <v>153</v>
      </c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</row>
    <row r="89" s="2" customFormat="1" ht="22.8" customHeight="1">
      <c r="A89" s="40"/>
      <c r="B89" s="41"/>
      <c r="C89" s="101" t="s">
        <v>154</v>
      </c>
      <c r="D89" s="42"/>
      <c r="E89" s="42"/>
      <c r="F89" s="42"/>
      <c r="G89" s="42"/>
      <c r="H89" s="42"/>
      <c r="I89" s="42"/>
      <c r="J89" s="195">
        <f>BK89</f>
        <v>0</v>
      </c>
      <c r="K89" s="42"/>
      <c r="L89" s="46"/>
      <c r="M89" s="97"/>
      <c r="N89" s="196"/>
      <c r="O89" s="98"/>
      <c r="P89" s="197">
        <f>P90+P99</f>
        <v>0</v>
      </c>
      <c r="Q89" s="98"/>
      <c r="R89" s="197">
        <f>R90+R99</f>
        <v>132.41860000000003</v>
      </c>
      <c r="S89" s="98"/>
      <c r="T89" s="198">
        <f>T90+T99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74</v>
      </c>
      <c r="AU89" s="18" t="s">
        <v>138</v>
      </c>
      <c r="BK89" s="199">
        <f>BK90+BK99</f>
        <v>0</v>
      </c>
    </row>
    <row r="90" s="12" customFormat="1" ht="25.92" customHeight="1">
      <c r="A90" s="12"/>
      <c r="B90" s="200"/>
      <c r="C90" s="201"/>
      <c r="D90" s="202" t="s">
        <v>74</v>
      </c>
      <c r="E90" s="203" t="s">
        <v>668</v>
      </c>
      <c r="F90" s="203" t="s">
        <v>669</v>
      </c>
      <c r="G90" s="201"/>
      <c r="H90" s="201"/>
      <c r="I90" s="204"/>
      <c r="J90" s="205">
        <f>BK90</f>
        <v>0</v>
      </c>
      <c r="K90" s="201"/>
      <c r="L90" s="206"/>
      <c r="M90" s="207"/>
      <c r="N90" s="208"/>
      <c r="O90" s="208"/>
      <c r="P90" s="209">
        <f>P91</f>
        <v>0</v>
      </c>
      <c r="Q90" s="208"/>
      <c r="R90" s="209">
        <f>R91</f>
        <v>0</v>
      </c>
      <c r="S90" s="208"/>
      <c r="T90" s="210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82</v>
      </c>
      <c r="AT90" s="212" t="s">
        <v>74</v>
      </c>
      <c r="AU90" s="212" t="s">
        <v>75</v>
      </c>
      <c r="AY90" s="211" t="s">
        <v>157</v>
      </c>
      <c r="BK90" s="213">
        <f>BK91</f>
        <v>0</v>
      </c>
    </row>
    <row r="91" s="12" customFormat="1" ht="22.8" customHeight="1">
      <c r="A91" s="12"/>
      <c r="B91" s="200"/>
      <c r="C91" s="201"/>
      <c r="D91" s="202" t="s">
        <v>74</v>
      </c>
      <c r="E91" s="242" t="s">
        <v>82</v>
      </c>
      <c r="F91" s="242" t="s">
        <v>670</v>
      </c>
      <c r="G91" s="201"/>
      <c r="H91" s="201"/>
      <c r="I91" s="204"/>
      <c r="J91" s="243">
        <f>BK91</f>
        <v>0</v>
      </c>
      <c r="K91" s="201"/>
      <c r="L91" s="206"/>
      <c r="M91" s="207"/>
      <c r="N91" s="208"/>
      <c r="O91" s="208"/>
      <c r="P91" s="209">
        <f>SUM(P92:P98)</f>
        <v>0</v>
      </c>
      <c r="Q91" s="208"/>
      <c r="R91" s="209">
        <f>SUM(R92:R98)</f>
        <v>0</v>
      </c>
      <c r="S91" s="208"/>
      <c r="T91" s="210">
        <f>SUM(T92:T98)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82</v>
      </c>
      <c r="AT91" s="212" t="s">
        <v>74</v>
      </c>
      <c r="AU91" s="212" t="s">
        <v>82</v>
      </c>
      <c r="AY91" s="211" t="s">
        <v>157</v>
      </c>
      <c r="BK91" s="213">
        <f>SUM(BK92:BK98)</f>
        <v>0</v>
      </c>
    </row>
    <row r="92" s="2" customFormat="1" ht="24.15" customHeight="1">
      <c r="A92" s="40"/>
      <c r="B92" s="41"/>
      <c r="C92" s="233" t="s">
        <v>82</v>
      </c>
      <c r="D92" s="233" t="s">
        <v>184</v>
      </c>
      <c r="E92" s="234" t="s">
        <v>1084</v>
      </c>
      <c r="F92" s="235" t="s">
        <v>1085</v>
      </c>
      <c r="G92" s="236" t="s">
        <v>673</v>
      </c>
      <c r="H92" s="237">
        <v>6</v>
      </c>
      <c r="I92" s="238"/>
      <c r="J92" s="239">
        <f>ROUND(I92*H92,2)</f>
        <v>0</v>
      </c>
      <c r="K92" s="235" t="s">
        <v>674</v>
      </c>
      <c r="L92" s="46"/>
      <c r="M92" s="240" t="s">
        <v>32</v>
      </c>
      <c r="N92" s="241" t="s">
        <v>46</v>
      </c>
      <c r="O92" s="86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94</v>
      </c>
      <c r="AT92" s="226" t="s">
        <v>184</v>
      </c>
      <c r="AU92" s="226" t="s">
        <v>84</v>
      </c>
      <c r="AY92" s="18" t="s">
        <v>157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8" t="s">
        <v>82</v>
      </c>
      <c r="BK92" s="227">
        <f>ROUND(I92*H92,2)</f>
        <v>0</v>
      </c>
      <c r="BL92" s="18" t="s">
        <v>94</v>
      </c>
      <c r="BM92" s="226" t="s">
        <v>1500</v>
      </c>
    </row>
    <row r="93" s="2" customFormat="1">
      <c r="A93" s="40"/>
      <c r="B93" s="41"/>
      <c r="C93" s="42"/>
      <c r="D93" s="249" t="s">
        <v>676</v>
      </c>
      <c r="E93" s="42"/>
      <c r="F93" s="250" t="s">
        <v>1087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676</v>
      </c>
      <c r="AU93" s="18" t="s">
        <v>84</v>
      </c>
    </row>
    <row r="94" s="13" customFormat="1">
      <c r="A94" s="13"/>
      <c r="B94" s="251"/>
      <c r="C94" s="252"/>
      <c r="D94" s="228" t="s">
        <v>688</v>
      </c>
      <c r="E94" s="253" t="s">
        <v>32</v>
      </c>
      <c r="F94" s="254" t="s">
        <v>1501</v>
      </c>
      <c r="G94" s="252"/>
      <c r="H94" s="255">
        <v>6</v>
      </c>
      <c r="I94" s="256"/>
      <c r="J94" s="252"/>
      <c r="K94" s="252"/>
      <c r="L94" s="257"/>
      <c r="M94" s="258"/>
      <c r="N94" s="259"/>
      <c r="O94" s="259"/>
      <c r="P94" s="259"/>
      <c r="Q94" s="259"/>
      <c r="R94" s="259"/>
      <c r="S94" s="259"/>
      <c r="T94" s="26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61" t="s">
        <v>688</v>
      </c>
      <c r="AU94" s="261" t="s">
        <v>84</v>
      </c>
      <c r="AV94" s="13" t="s">
        <v>84</v>
      </c>
      <c r="AW94" s="13" t="s">
        <v>37</v>
      </c>
      <c r="AX94" s="13" t="s">
        <v>82</v>
      </c>
      <c r="AY94" s="261" t="s">
        <v>157</v>
      </c>
    </row>
    <row r="95" s="2" customFormat="1" ht="37.8" customHeight="1">
      <c r="A95" s="40"/>
      <c r="B95" s="41"/>
      <c r="C95" s="233" t="s">
        <v>84</v>
      </c>
      <c r="D95" s="233" t="s">
        <v>184</v>
      </c>
      <c r="E95" s="234" t="s">
        <v>1089</v>
      </c>
      <c r="F95" s="235" t="s">
        <v>1090</v>
      </c>
      <c r="G95" s="236" t="s">
        <v>673</v>
      </c>
      <c r="H95" s="237">
        <v>0.5</v>
      </c>
      <c r="I95" s="238"/>
      <c r="J95" s="239">
        <f>ROUND(I95*H95,2)</f>
        <v>0</v>
      </c>
      <c r="K95" s="235" t="s">
        <v>674</v>
      </c>
      <c r="L95" s="46"/>
      <c r="M95" s="240" t="s">
        <v>32</v>
      </c>
      <c r="N95" s="241" t="s">
        <v>46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94</v>
      </c>
      <c r="AT95" s="226" t="s">
        <v>184</v>
      </c>
      <c r="AU95" s="226" t="s">
        <v>84</v>
      </c>
      <c r="AY95" s="18" t="s">
        <v>157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8" t="s">
        <v>82</v>
      </c>
      <c r="BK95" s="227">
        <f>ROUND(I95*H95,2)</f>
        <v>0</v>
      </c>
      <c r="BL95" s="18" t="s">
        <v>94</v>
      </c>
      <c r="BM95" s="226" t="s">
        <v>1502</v>
      </c>
    </row>
    <row r="96" s="2" customFormat="1">
      <c r="A96" s="40"/>
      <c r="B96" s="41"/>
      <c r="C96" s="42"/>
      <c r="D96" s="249" t="s">
        <v>676</v>
      </c>
      <c r="E96" s="42"/>
      <c r="F96" s="250" t="s">
        <v>1092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676</v>
      </c>
      <c r="AU96" s="18" t="s">
        <v>84</v>
      </c>
    </row>
    <row r="97" s="2" customFormat="1" ht="24.15" customHeight="1">
      <c r="A97" s="40"/>
      <c r="B97" s="41"/>
      <c r="C97" s="233" t="s">
        <v>89</v>
      </c>
      <c r="D97" s="233" t="s">
        <v>184</v>
      </c>
      <c r="E97" s="234" t="s">
        <v>1110</v>
      </c>
      <c r="F97" s="235" t="s">
        <v>1111</v>
      </c>
      <c r="G97" s="236" t="s">
        <v>724</v>
      </c>
      <c r="H97" s="237">
        <v>10</v>
      </c>
      <c r="I97" s="238"/>
      <c r="J97" s="239">
        <f>ROUND(I97*H97,2)</f>
        <v>0</v>
      </c>
      <c r="K97" s="235" t="s">
        <v>674</v>
      </c>
      <c r="L97" s="46"/>
      <c r="M97" s="240" t="s">
        <v>32</v>
      </c>
      <c r="N97" s="241" t="s">
        <v>46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94</v>
      </c>
      <c r="AT97" s="226" t="s">
        <v>184</v>
      </c>
      <c r="AU97" s="226" t="s">
        <v>84</v>
      </c>
      <c r="AY97" s="18" t="s">
        <v>157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8" t="s">
        <v>82</v>
      </c>
      <c r="BK97" s="227">
        <f>ROUND(I97*H97,2)</f>
        <v>0</v>
      </c>
      <c r="BL97" s="18" t="s">
        <v>94</v>
      </c>
      <c r="BM97" s="226" t="s">
        <v>1503</v>
      </c>
    </row>
    <row r="98" s="2" customFormat="1">
      <c r="A98" s="40"/>
      <c r="B98" s="41"/>
      <c r="C98" s="42"/>
      <c r="D98" s="249" t="s">
        <v>676</v>
      </c>
      <c r="E98" s="42"/>
      <c r="F98" s="250" t="s">
        <v>1113</v>
      </c>
      <c r="G98" s="42"/>
      <c r="H98" s="42"/>
      <c r="I98" s="230"/>
      <c r="J98" s="42"/>
      <c r="K98" s="42"/>
      <c r="L98" s="46"/>
      <c r="M98" s="231"/>
      <c r="N98" s="23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676</v>
      </c>
      <c r="AU98" s="18" t="s">
        <v>84</v>
      </c>
    </row>
    <row r="99" s="12" customFormat="1" ht="25.92" customHeight="1">
      <c r="A99" s="12"/>
      <c r="B99" s="200"/>
      <c r="C99" s="201"/>
      <c r="D99" s="202" t="s">
        <v>74</v>
      </c>
      <c r="E99" s="203" t="s">
        <v>158</v>
      </c>
      <c r="F99" s="203" t="s">
        <v>730</v>
      </c>
      <c r="G99" s="201"/>
      <c r="H99" s="201"/>
      <c r="I99" s="204"/>
      <c r="J99" s="205">
        <f>BK99</f>
        <v>0</v>
      </c>
      <c r="K99" s="201"/>
      <c r="L99" s="206"/>
      <c r="M99" s="207"/>
      <c r="N99" s="208"/>
      <c r="O99" s="208"/>
      <c r="P99" s="209">
        <f>P100</f>
        <v>0</v>
      </c>
      <c r="Q99" s="208"/>
      <c r="R99" s="209">
        <f>R100</f>
        <v>132.41860000000003</v>
      </c>
      <c r="S99" s="208"/>
      <c r="T99" s="210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89</v>
      </c>
      <c r="AT99" s="212" t="s">
        <v>74</v>
      </c>
      <c r="AU99" s="212" t="s">
        <v>75</v>
      </c>
      <c r="AY99" s="211" t="s">
        <v>157</v>
      </c>
      <c r="BK99" s="213">
        <f>BK100</f>
        <v>0</v>
      </c>
    </row>
    <row r="100" s="12" customFormat="1" ht="22.8" customHeight="1">
      <c r="A100" s="12"/>
      <c r="B100" s="200"/>
      <c r="C100" s="201"/>
      <c r="D100" s="202" t="s">
        <v>74</v>
      </c>
      <c r="E100" s="242" t="s">
        <v>749</v>
      </c>
      <c r="F100" s="242" t="s">
        <v>750</v>
      </c>
      <c r="G100" s="201"/>
      <c r="H100" s="201"/>
      <c r="I100" s="204"/>
      <c r="J100" s="243">
        <f>BK100</f>
        <v>0</v>
      </c>
      <c r="K100" s="201"/>
      <c r="L100" s="206"/>
      <c r="M100" s="207"/>
      <c r="N100" s="208"/>
      <c r="O100" s="208"/>
      <c r="P100" s="209">
        <f>SUM(P101:P111)</f>
        <v>0</v>
      </c>
      <c r="Q100" s="208"/>
      <c r="R100" s="209">
        <f>SUM(R101:R111)</f>
        <v>132.41860000000003</v>
      </c>
      <c r="S100" s="208"/>
      <c r="T100" s="210">
        <f>SUM(T101:T111)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1" t="s">
        <v>89</v>
      </c>
      <c r="AT100" s="212" t="s">
        <v>74</v>
      </c>
      <c r="AU100" s="212" t="s">
        <v>82</v>
      </c>
      <c r="AY100" s="211" t="s">
        <v>157</v>
      </c>
      <c r="BK100" s="213">
        <f>SUM(BK101:BK111)</f>
        <v>0</v>
      </c>
    </row>
    <row r="101" s="2" customFormat="1" ht="37.8" customHeight="1">
      <c r="A101" s="40"/>
      <c r="B101" s="41"/>
      <c r="C101" s="233" t="s">
        <v>94</v>
      </c>
      <c r="D101" s="233" t="s">
        <v>184</v>
      </c>
      <c r="E101" s="234" t="s">
        <v>1130</v>
      </c>
      <c r="F101" s="235" t="s">
        <v>1131</v>
      </c>
      <c r="G101" s="236" t="s">
        <v>939</v>
      </c>
      <c r="H101" s="237">
        <v>490</v>
      </c>
      <c r="I101" s="238"/>
      <c r="J101" s="239">
        <f>ROUND(I101*H101,2)</f>
        <v>0</v>
      </c>
      <c r="K101" s="235" t="s">
        <v>674</v>
      </c>
      <c r="L101" s="46"/>
      <c r="M101" s="240" t="s">
        <v>32</v>
      </c>
      <c r="N101" s="241" t="s">
        <v>46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187</v>
      </c>
      <c r="AT101" s="226" t="s">
        <v>184</v>
      </c>
      <c r="AU101" s="226" t="s">
        <v>84</v>
      </c>
      <c r="AY101" s="18" t="s">
        <v>157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8" t="s">
        <v>82</v>
      </c>
      <c r="BK101" s="227">
        <f>ROUND(I101*H101,2)</f>
        <v>0</v>
      </c>
      <c r="BL101" s="18" t="s">
        <v>187</v>
      </c>
      <c r="BM101" s="226" t="s">
        <v>1504</v>
      </c>
    </row>
    <row r="102" s="2" customFormat="1">
      <c r="A102" s="40"/>
      <c r="B102" s="41"/>
      <c r="C102" s="42"/>
      <c r="D102" s="249" t="s">
        <v>676</v>
      </c>
      <c r="E102" s="42"/>
      <c r="F102" s="250" t="s">
        <v>1133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676</v>
      </c>
      <c r="AU102" s="18" t="s">
        <v>84</v>
      </c>
    </row>
    <row r="103" s="2" customFormat="1" ht="24.15" customHeight="1">
      <c r="A103" s="40"/>
      <c r="B103" s="41"/>
      <c r="C103" s="233" t="s">
        <v>179</v>
      </c>
      <c r="D103" s="233" t="s">
        <v>184</v>
      </c>
      <c r="E103" s="234" t="s">
        <v>1134</v>
      </c>
      <c r="F103" s="235" t="s">
        <v>1135</v>
      </c>
      <c r="G103" s="236" t="s">
        <v>939</v>
      </c>
      <c r="H103" s="237">
        <v>490</v>
      </c>
      <c r="I103" s="238"/>
      <c r="J103" s="239">
        <f>ROUND(I103*H103,2)</f>
        <v>0</v>
      </c>
      <c r="K103" s="235" t="s">
        <v>674</v>
      </c>
      <c r="L103" s="46"/>
      <c r="M103" s="240" t="s">
        <v>32</v>
      </c>
      <c r="N103" s="241" t="s">
        <v>46</v>
      </c>
      <c r="O103" s="86"/>
      <c r="P103" s="224">
        <f>O103*H103</f>
        <v>0</v>
      </c>
      <c r="Q103" s="224">
        <v>0.27015</v>
      </c>
      <c r="R103" s="224">
        <f>Q103*H103</f>
        <v>132.37350000000001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187</v>
      </c>
      <c r="AT103" s="226" t="s">
        <v>184</v>
      </c>
      <c r="AU103" s="226" t="s">
        <v>84</v>
      </c>
      <c r="AY103" s="18" t="s">
        <v>157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8" t="s">
        <v>82</v>
      </c>
      <c r="BK103" s="227">
        <f>ROUND(I103*H103,2)</f>
        <v>0</v>
      </c>
      <c r="BL103" s="18" t="s">
        <v>187</v>
      </c>
      <c r="BM103" s="226" t="s">
        <v>1505</v>
      </c>
    </row>
    <row r="104" s="2" customFormat="1">
      <c r="A104" s="40"/>
      <c r="B104" s="41"/>
      <c r="C104" s="42"/>
      <c r="D104" s="249" t="s">
        <v>676</v>
      </c>
      <c r="E104" s="42"/>
      <c r="F104" s="250" t="s">
        <v>1137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676</v>
      </c>
      <c r="AU104" s="18" t="s">
        <v>84</v>
      </c>
    </row>
    <row r="105" s="2" customFormat="1" ht="21.75" customHeight="1">
      <c r="A105" s="40"/>
      <c r="B105" s="41"/>
      <c r="C105" s="233" t="s">
        <v>183</v>
      </c>
      <c r="D105" s="233" t="s">
        <v>184</v>
      </c>
      <c r="E105" s="234" t="s">
        <v>1138</v>
      </c>
      <c r="F105" s="235" t="s">
        <v>1139</v>
      </c>
      <c r="G105" s="236" t="s">
        <v>939</v>
      </c>
      <c r="H105" s="237">
        <v>490</v>
      </c>
      <c r="I105" s="238"/>
      <c r="J105" s="239">
        <f>ROUND(I105*H105,2)</f>
        <v>0</v>
      </c>
      <c r="K105" s="235" t="s">
        <v>674</v>
      </c>
      <c r="L105" s="46"/>
      <c r="M105" s="240" t="s">
        <v>32</v>
      </c>
      <c r="N105" s="241" t="s">
        <v>46</v>
      </c>
      <c r="O105" s="86"/>
      <c r="P105" s="224">
        <f>O105*H105</f>
        <v>0</v>
      </c>
      <c r="Q105" s="224">
        <v>6.9999999999999994E-05</v>
      </c>
      <c r="R105" s="224">
        <f>Q105*H105</f>
        <v>0.034299999999999997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187</v>
      </c>
      <c r="AT105" s="226" t="s">
        <v>184</v>
      </c>
      <c r="AU105" s="226" t="s">
        <v>84</v>
      </c>
      <c r="AY105" s="18" t="s">
        <v>157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8" t="s">
        <v>82</v>
      </c>
      <c r="BK105" s="227">
        <f>ROUND(I105*H105,2)</f>
        <v>0</v>
      </c>
      <c r="BL105" s="18" t="s">
        <v>187</v>
      </c>
      <c r="BM105" s="226" t="s">
        <v>1506</v>
      </c>
    </row>
    <row r="106" s="2" customFormat="1">
      <c r="A106" s="40"/>
      <c r="B106" s="41"/>
      <c r="C106" s="42"/>
      <c r="D106" s="249" t="s">
        <v>676</v>
      </c>
      <c r="E106" s="42"/>
      <c r="F106" s="250" t="s">
        <v>1141</v>
      </c>
      <c r="G106" s="42"/>
      <c r="H106" s="42"/>
      <c r="I106" s="230"/>
      <c r="J106" s="42"/>
      <c r="K106" s="42"/>
      <c r="L106" s="46"/>
      <c r="M106" s="231"/>
      <c r="N106" s="23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676</v>
      </c>
      <c r="AU106" s="18" t="s">
        <v>84</v>
      </c>
    </row>
    <row r="107" s="2" customFormat="1" ht="33" customHeight="1">
      <c r="A107" s="40"/>
      <c r="B107" s="41"/>
      <c r="C107" s="233" t="s">
        <v>189</v>
      </c>
      <c r="D107" s="233" t="s">
        <v>184</v>
      </c>
      <c r="E107" s="234" t="s">
        <v>1142</v>
      </c>
      <c r="F107" s="235" t="s">
        <v>1143</v>
      </c>
      <c r="G107" s="236" t="s">
        <v>939</v>
      </c>
      <c r="H107" s="237">
        <v>490</v>
      </c>
      <c r="I107" s="238"/>
      <c r="J107" s="239">
        <f>ROUND(I107*H107,2)</f>
        <v>0</v>
      </c>
      <c r="K107" s="235" t="s">
        <v>674</v>
      </c>
      <c r="L107" s="46"/>
      <c r="M107" s="240" t="s">
        <v>32</v>
      </c>
      <c r="N107" s="241" t="s">
        <v>46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187</v>
      </c>
      <c r="AT107" s="226" t="s">
        <v>184</v>
      </c>
      <c r="AU107" s="226" t="s">
        <v>84</v>
      </c>
      <c r="AY107" s="18" t="s">
        <v>157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8" t="s">
        <v>82</v>
      </c>
      <c r="BK107" s="227">
        <f>ROUND(I107*H107,2)</f>
        <v>0</v>
      </c>
      <c r="BL107" s="18" t="s">
        <v>187</v>
      </c>
      <c r="BM107" s="226" t="s">
        <v>1507</v>
      </c>
    </row>
    <row r="108" s="2" customFormat="1">
      <c r="A108" s="40"/>
      <c r="B108" s="41"/>
      <c r="C108" s="42"/>
      <c r="D108" s="249" t="s">
        <v>676</v>
      </c>
      <c r="E108" s="42"/>
      <c r="F108" s="250" t="s">
        <v>1145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676</v>
      </c>
      <c r="AU108" s="18" t="s">
        <v>84</v>
      </c>
    </row>
    <row r="109" s="2" customFormat="1" ht="24.15" customHeight="1">
      <c r="A109" s="40"/>
      <c r="B109" s="41"/>
      <c r="C109" s="233" t="s">
        <v>193</v>
      </c>
      <c r="D109" s="233" t="s">
        <v>184</v>
      </c>
      <c r="E109" s="234" t="s">
        <v>1146</v>
      </c>
      <c r="F109" s="235" t="s">
        <v>1147</v>
      </c>
      <c r="G109" s="236" t="s">
        <v>939</v>
      </c>
      <c r="H109" s="237">
        <v>5</v>
      </c>
      <c r="I109" s="238"/>
      <c r="J109" s="239">
        <f>ROUND(I109*H109,2)</f>
        <v>0</v>
      </c>
      <c r="K109" s="235" t="s">
        <v>674</v>
      </c>
      <c r="L109" s="46"/>
      <c r="M109" s="240" t="s">
        <v>32</v>
      </c>
      <c r="N109" s="241" t="s">
        <v>46</v>
      </c>
      <c r="O109" s="86"/>
      <c r="P109" s="224">
        <f>O109*H109</f>
        <v>0</v>
      </c>
      <c r="Q109" s="224">
        <v>6.0000000000000002E-05</v>
      </c>
      <c r="R109" s="224">
        <f>Q109*H109</f>
        <v>0.00030000000000000003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187</v>
      </c>
      <c r="AT109" s="226" t="s">
        <v>184</v>
      </c>
      <c r="AU109" s="226" t="s">
        <v>84</v>
      </c>
      <c r="AY109" s="18" t="s">
        <v>157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8" t="s">
        <v>82</v>
      </c>
      <c r="BK109" s="227">
        <f>ROUND(I109*H109,2)</f>
        <v>0</v>
      </c>
      <c r="BL109" s="18" t="s">
        <v>187</v>
      </c>
      <c r="BM109" s="226" t="s">
        <v>1508</v>
      </c>
    </row>
    <row r="110" s="2" customFormat="1">
      <c r="A110" s="40"/>
      <c r="B110" s="41"/>
      <c r="C110" s="42"/>
      <c r="D110" s="249" t="s">
        <v>676</v>
      </c>
      <c r="E110" s="42"/>
      <c r="F110" s="250" t="s">
        <v>1149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676</v>
      </c>
      <c r="AU110" s="18" t="s">
        <v>84</v>
      </c>
    </row>
    <row r="111" s="2" customFormat="1" ht="16.5" customHeight="1">
      <c r="A111" s="40"/>
      <c r="B111" s="41"/>
      <c r="C111" s="214" t="s">
        <v>197</v>
      </c>
      <c r="D111" s="214" t="s">
        <v>158</v>
      </c>
      <c r="E111" s="215" t="s">
        <v>1509</v>
      </c>
      <c r="F111" s="216" t="s">
        <v>1510</v>
      </c>
      <c r="G111" s="217" t="s">
        <v>939</v>
      </c>
      <c r="H111" s="218">
        <v>5</v>
      </c>
      <c r="I111" s="219"/>
      <c r="J111" s="220">
        <f>ROUND(I111*H111,2)</f>
        <v>0</v>
      </c>
      <c r="K111" s="216" t="s">
        <v>674</v>
      </c>
      <c r="L111" s="221"/>
      <c r="M111" s="244" t="s">
        <v>32</v>
      </c>
      <c r="N111" s="245" t="s">
        <v>46</v>
      </c>
      <c r="O111" s="246"/>
      <c r="P111" s="247">
        <f>O111*H111</f>
        <v>0</v>
      </c>
      <c r="Q111" s="247">
        <v>0.0020999999999999999</v>
      </c>
      <c r="R111" s="247">
        <f>Q111*H111</f>
        <v>0.010499999999999999</v>
      </c>
      <c r="S111" s="247">
        <v>0</v>
      </c>
      <c r="T111" s="24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162</v>
      </c>
      <c r="AT111" s="226" t="s">
        <v>158</v>
      </c>
      <c r="AU111" s="226" t="s">
        <v>84</v>
      </c>
      <c r="AY111" s="18" t="s">
        <v>157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82</v>
      </c>
      <c r="BK111" s="227">
        <f>ROUND(I111*H111,2)</f>
        <v>0</v>
      </c>
      <c r="BL111" s="18" t="s">
        <v>162</v>
      </c>
      <c r="BM111" s="226" t="s">
        <v>1511</v>
      </c>
    </row>
    <row r="112" s="2" customFormat="1" ht="6.96" customHeight="1">
      <c r="A112" s="40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46"/>
      <c r="M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</sheetData>
  <sheetProtection sheet="1" autoFilter="0" formatColumns="0" formatRows="0" objects="1" scenarios="1" spinCount="100000" saltValue="G++423yzUQhqohedxj113IeSdLXc+PgpXE6ytt4Nd1JVUCu/WuJnYsjL4vE2+0kGr4djR11KYITLBKrW7WodcA==" hashValue="kqFNlnTh0B9El1uLJQrssJf+jM2XZSYgUREZOvjykBk4EbqAPaQCD9K2ldpxEtKIfMH9fsEOIRiaYtl0f2Ycgg==" algorithmName="SHA-512" password="CC35"/>
  <autoFilter ref="C88:K1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2/131213702"/>
    <hyperlink ref="F96" r:id="rId2" display="https://podminky.urs.cz/item/CS_URS_2022_02/162751117"/>
    <hyperlink ref="F98" r:id="rId3" display="https://podminky.urs.cz/item/CS_URS_2022_02/181351113"/>
    <hyperlink ref="F102" r:id="rId4" display="https://podminky.urs.cz/item/CS_URS_2022_02/460150164"/>
    <hyperlink ref="F104" r:id="rId5" display="https://podminky.urs.cz/item/CS_URS_2022_02/460421182"/>
    <hyperlink ref="F106" r:id="rId6" display="https://podminky.urs.cz/item/CS_URS_2022_02/460490012"/>
    <hyperlink ref="F108" r:id="rId7" display="https://podminky.urs.cz/item/CS_URS_2022_02/460560164"/>
    <hyperlink ref="F110" r:id="rId8" display="https://podminky.urs.cz/item/CS_URS_2022_02/46063112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128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na přejezdu P3283 v km 96,543 v úseku Rumburk - Jiříkov</v>
      </c>
      <c r="F7" s="145"/>
      <c r="G7" s="145"/>
      <c r="H7" s="145"/>
      <c r="L7" s="21"/>
    </row>
    <row r="8" s="2" customFormat="1" ht="12" customHeight="1">
      <c r="A8" s="40"/>
      <c r="B8" s="46"/>
      <c r="C8" s="40"/>
      <c r="D8" s="145" t="s">
        <v>129</v>
      </c>
      <c r="E8" s="40"/>
      <c r="F8" s="40"/>
      <c r="G8" s="40"/>
      <c r="H8" s="40"/>
      <c r="I8" s="40"/>
      <c r="J8" s="40"/>
      <c r="K8" s="40"/>
      <c r="L8" s="148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9" t="s">
        <v>1512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32</v>
      </c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22</v>
      </c>
      <c r="E12" s="40"/>
      <c r="F12" s="135" t="s">
        <v>23</v>
      </c>
      <c r="G12" s="40"/>
      <c r="H12" s="40"/>
      <c r="I12" s="145" t="s">
        <v>24</v>
      </c>
      <c r="J12" s="150" t="str">
        <f>'Rekapitulace stavby'!AN8</f>
        <v>26. 9. 2022</v>
      </c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30</v>
      </c>
      <c r="E14" s="40"/>
      <c r="F14" s="40"/>
      <c r="G14" s="40"/>
      <c r="H14" s="40"/>
      <c r="I14" s="145" t="s">
        <v>31</v>
      </c>
      <c r="J14" s="135" t="str">
        <f>IF('Rekapitulace stavby'!AN10="","",'Rekapitulace stavby'!AN10)</f>
        <v/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5" t="s">
        <v>33</v>
      </c>
      <c r="J15" s="135" t="str">
        <f>IF('Rekapitulace stavby'!AN11="","",'Rekapitulace stavby'!AN11)</f>
        <v/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34</v>
      </c>
      <c r="E17" s="40"/>
      <c r="F17" s="40"/>
      <c r="G17" s="40"/>
      <c r="H17" s="40"/>
      <c r="I17" s="145" t="s">
        <v>31</v>
      </c>
      <c r="J17" s="34" t="str">
        <f>'Rekapitulace stavby'!AN13</f>
        <v>Vyplň údaj</v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5"/>
      <c r="G18" s="135"/>
      <c r="H18" s="135"/>
      <c r="I18" s="145" t="s">
        <v>33</v>
      </c>
      <c r="J18" s="34" t="str">
        <f>'Rekapitulace stavby'!AN14</f>
        <v>Vyplň údaj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36</v>
      </c>
      <c r="E20" s="40"/>
      <c r="F20" s="40"/>
      <c r="G20" s="40"/>
      <c r="H20" s="40"/>
      <c r="I20" s="145" t="s">
        <v>31</v>
      </c>
      <c r="J20" s="135" t="str">
        <f>IF('Rekapitulace stavby'!AN16="","",'Rekapitulace stavby'!AN16)</f>
        <v/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45" t="s">
        <v>33</v>
      </c>
      <c r="J21" s="135" t="str">
        <f>IF('Rekapitulace stavby'!AN17="","",'Rekapitulace stavby'!AN17)</f>
        <v/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38</v>
      </c>
      <c r="E23" s="40"/>
      <c r="F23" s="40"/>
      <c r="G23" s="40"/>
      <c r="H23" s="40"/>
      <c r="I23" s="145" t="s">
        <v>31</v>
      </c>
      <c r="J23" s="135" t="str">
        <f>IF('Rekapitulace stavby'!AN19="","",'Rekapitulace stavby'!AN19)</f>
        <v/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5" t="s">
        <v>33</v>
      </c>
      <c r="J24" s="135" t="str">
        <f>IF('Rekapitulace stavby'!AN20="","",'Rekapitulace stavby'!AN20)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39</v>
      </c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1"/>
      <c r="B27" s="152"/>
      <c r="C27" s="151"/>
      <c r="D27" s="151"/>
      <c r="E27" s="153" t="s">
        <v>32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5"/>
      <c r="E29" s="155"/>
      <c r="F29" s="155"/>
      <c r="G29" s="155"/>
      <c r="H29" s="155"/>
      <c r="I29" s="155"/>
      <c r="J29" s="155"/>
      <c r="K29" s="155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6" t="s">
        <v>41</v>
      </c>
      <c r="E30" s="40"/>
      <c r="F30" s="40"/>
      <c r="G30" s="40"/>
      <c r="H30" s="40"/>
      <c r="I30" s="40"/>
      <c r="J30" s="157">
        <f>ROUND(J84, 2)</f>
        <v>0</v>
      </c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8" t="s">
        <v>43</v>
      </c>
      <c r="G32" s="40"/>
      <c r="H32" s="40"/>
      <c r="I32" s="158" t="s">
        <v>42</v>
      </c>
      <c r="J32" s="158" t="s">
        <v>44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7" t="s">
        <v>45</v>
      </c>
      <c r="E33" s="145" t="s">
        <v>46</v>
      </c>
      <c r="F33" s="159">
        <f>ROUND((SUM(BE84:BE101)),  2)</f>
        <v>0</v>
      </c>
      <c r="G33" s="40"/>
      <c r="H33" s="40"/>
      <c r="I33" s="160">
        <v>0.20999999999999999</v>
      </c>
      <c r="J33" s="159">
        <f>ROUND(((SUM(BE84:BE101))*I33),  2)</f>
        <v>0</v>
      </c>
      <c r="K33" s="40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47</v>
      </c>
      <c r="F34" s="159">
        <f>ROUND((SUM(BF84:BF101)),  2)</f>
        <v>0</v>
      </c>
      <c r="G34" s="40"/>
      <c r="H34" s="40"/>
      <c r="I34" s="160">
        <v>0.14999999999999999</v>
      </c>
      <c r="J34" s="159">
        <f>ROUND(((SUM(BF84:BF101))*I34), 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48</v>
      </c>
      <c r="F35" s="159">
        <f>ROUND((SUM(BG84:BG101)),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49</v>
      </c>
      <c r="F36" s="159">
        <f>ROUND((SUM(BH84:BH101)),  2)</f>
        <v>0</v>
      </c>
      <c r="G36" s="40"/>
      <c r="H36" s="40"/>
      <c r="I36" s="160">
        <v>0.14999999999999999</v>
      </c>
      <c r="J36" s="159">
        <f>0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50</v>
      </c>
      <c r="F37" s="159">
        <f>ROUND((SUM(BI84:BI101)),  2)</f>
        <v>0</v>
      </c>
      <c r="G37" s="40"/>
      <c r="H37" s="40"/>
      <c r="I37" s="160">
        <v>0</v>
      </c>
      <c r="J37" s="159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51</v>
      </c>
      <c r="E39" s="163"/>
      <c r="F39" s="163"/>
      <c r="G39" s="164" t="s">
        <v>52</v>
      </c>
      <c r="H39" s="165" t="s">
        <v>53</v>
      </c>
      <c r="I39" s="163"/>
      <c r="J39" s="166">
        <f>SUM(J30:J37)</f>
        <v>0</v>
      </c>
      <c r="K39" s="167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135</v>
      </c>
      <c r="D45" s="42"/>
      <c r="E45" s="42"/>
      <c r="F45" s="42"/>
      <c r="G45" s="42"/>
      <c r="H45" s="42"/>
      <c r="I45" s="42"/>
      <c r="J45" s="42"/>
      <c r="K45" s="42"/>
      <c r="L45" s="148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Oprava PZS na přejezdu P3283 v km 96,543 v úseku Rumburk - Jiříkov</v>
      </c>
      <c r="F48" s="33"/>
      <c r="G48" s="33"/>
      <c r="H48" s="33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129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rozpočtové náklady</v>
      </c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 xml:space="preserve"> </v>
      </c>
      <c r="G52" s="42"/>
      <c r="H52" s="42"/>
      <c r="I52" s="33" t="s">
        <v>24</v>
      </c>
      <c r="J52" s="74" t="str">
        <f>IF(J12="","",J12)</f>
        <v>26. 9. 2022</v>
      </c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 xml:space="preserve"> </v>
      </c>
      <c r="G54" s="42"/>
      <c r="H54" s="42"/>
      <c r="I54" s="33" t="s">
        <v>36</v>
      </c>
      <c r="J54" s="38" t="str">
        <f>E21</f>
        <v xml:space="preserve"> </v>
      </c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34</v>
      </c>
      <c r="D55" s="42"/>
      <c r="E55" s="42"/>
      <c r="F55" s="28" t="str">
        <f>IF(E18="","",E18)</f>
        <v>Vyplň údaj</v>
      </c>
      <c r="G55" s="42"/>
      <c r="H55" s="42"/>
      <c r="I55" s="33" t="s">
        <v>38</v>
      </c>
      <c r="J55" s="38" t="str">
        <f>E24</f>
        <v xml:space="preserve"> </v>
      </c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4" t="s">
        <v>136</v>
      </c>
      <c r="D57" s="175"/>
      <c r="E57" s="175"/>
      <c r="F57" s="175"/>
      <c r="G57" s="175"/>
      <c r="H57" s="175"/>
      <c r="I57" s="175"/>
      <c r="J57" s="176" t="s">
        <v>137</v>
      </c>
      <c r="K57" s="175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73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138</v>
      </c>
    </row>
    <row r="60" s="9" customFormat="1" ht="24.96" customHeight="1">
      <c r="A60" s="9"/>
      <c r="B60" s="178"/>
      <c r="C60" s="179"/>
      <c r="D60" s="180" t="s">
        <v>139</v>
      </c>
      <c r="E60" s="181"/>
      <c r="F60" s="181"/>
      <c r="G60" s="181"/>
      <c r="H60" s="181"/>
      <c r="I60" s="181"/>
      <c r="J60" s="182">
        <f>J85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8"/>
      <c r="C61" s="179"/>
      <c r="D61" s="180" t="s">
        <v>1513</v>
      </c>
      <c r="E61" s="181"/>
      <c r="F61" s="181"/>
      <c r="G61" s="181"/>
      <c r="H61" s="181"/>
      <c r="I61" s="181"/>
      <c r="J61" s="182">
        <f>J87</f>
        <v>0</v>
      </c>
      <c r="K61" s="179"/>
      <c r="L61" s="18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84"/>
      <c r="C62" s="126"/>
      <c r="D62" s="185" t="s">
        <v>1514</v>
      </c>
      <c r="E62" s="186"/>
      <c r="F62" s="186"/>
      <c r="G62" s="186"/>
      <c r="H62" s="186"/>
      <c r="I62" s="186"/>
      <c r="J62" s="187">
        <f>J95</f>
        <v>0</v>
      </c>
      <c r="K62" s="126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26"/>
      <c r="D63" s="185" t="s">
        <v>1515</v>
      </c>
      <c r="E63" s="186"/>
      <c r="F63" s="186"/>
      <c r="G63" s="186"/>
      <c r="H63" s="186"/>
      <c r="I63" s="186"/>
      <c r="J63" s="187">
        <f>J98</f>
        <v>0</v>
      </c>
      <c r="K63" s="126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26"/>
      <c r="D64" s="185" t="s">
        <v>1516</v>
      </c>
      <c r="E64" s="186"/>
      <c r="F64" s="186"/>
      <c r="G64" s="186"/>
      <c r="H64" s="186"/>
      <c r="I64" s="186"/>
      <c r="J64" s="187">
        <f>J100</f>
        <v>0</v>
      </c>
      <c r="K64" s="126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4" t="s">
        <v>142</v>
      </c>
      <c r="D71" s="42"/>
      <c r="E71" s="42"/>
      <c r="F71" s="42"/>
      <c r="G71" s="42"/>
      <c r="H71" s="42"/>
      <c r="I71" s="42"/>
      <c r="J71" s="42"/>
      <c r="K71" s="4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16</v>
      </c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2" t="str">
        <f>E7</f>
        <v>Oprava PZS na přejezdu P3283 v km 96,543 v úseku Rumburk - Jiříkov</v>
      </c>
      <c r="F74" s="33"/>
      <c r="G74" s="33"/>
      <c r="H74" s="33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129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VON - Vedlejší a ostatní rozpočtové náklady</v>
      </c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22</v>
      </c>
      <c r="D78" s="42"/>
      <c r="E78" s="42"/>
      <c r="F78" s="28" t="str">
        <f>F12</f>
        <v xml:space="preserve"> </v>
      </c>
      <c r="G78" s="42"/>
      <c r="H78" s="42"/>
      <c r="I78" s="33" t="s">
        <v>24</v>
      </c>
      <c r="J78" s="74" t="str">
        <f>IF(J12="","",J12)</f>
        <v>26. 9. 2022</v>
      </c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3" t="s">
        <v>30</v>
      </c>
      <c r="D80" s="42"/>
      <c r="E80" s="42"/>
      <c r="F80" s="28" t="str">
        <f>E15</f>
        <v xml:space="preserve"> </v>
      </c>
      <c r="G80" s="42"/>
      <c r="H80" s="42"/>
      <c r="I80" s="33" t="s">
        <v>36</v>
      </c>
      <c r="J80" s="38" t="str">
        <f>E21</f>
        <v xml:space="preserve"> </v>
      </c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3" t="s">
        <v>34</v>
      </c>
      <c r="D81" s="42"/>
      <c r="E81" s="42"/>
      <c r="F81" s="28" t="str">
        <f>IF(E18="","",E18)</f>
        <v>Vyplň údaj</v>
      </c>
      <c r="G81" s="42"/>
      <c r="H81" s="42"/>
      <c r="I81" s="33" t="s">
        <v>38</v>
      </c>
      <c r="J81" s="38" t="str">
        <f>E24</f>
        <v xml:space="preserve"> </v>
      </c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9"/>
      <c r="B83" s="190"/>
      <c r="C83" s="191" t="s">
        <v>143</v>
      </c>
      <c r="D83" s="192" t="s">
        <v>60</v>
      </c>
      <c r="E83" s="192" t="s">
        <v>56</v>
      </c>
      <c r="F83" s="192" t="s">
        <v>57</v>
      </c>
      <c r="G83" s="192" t="s">
        <v>144</v>
      </c>
      <c r="H83" s="192" t="s">
        <v>145</v>
      </c>
      <c r="I83" s="192" t="s">
        <v>146</v>
      </c>
      <c r="J83" s="192" t="s">
        <v>137</v>
      </c>
      <c r="K83" s="193" t="s">
        <v>147</v>
      </c>
      <c r="L83" s="194"/>
      <c r="M83" s="94" t="s">
        <v>32</v>
      </c>
      <c r="N83" s="95" t="s">
        <v>45</v>
      </c>
      <c r="O83" s="95" t="s">
        <v>148</v>
      </c>
      <c r="P83" s="95" t="s">
        <v>149</v>
      </c>
      <c r="Q83" s="95" t="s">
        <v>150</v>
      </c>
      <c r="R83" s="95" t="s">
        <v>151</v>
      </c>
      <c r="S83" s="95" t="s">
        <v>152</v>
      </c>
      <c r="T83" s="96" t="s">
        <v>153</v>
      </c>
      <c r="U83" s="189"/>
      <c r="V83" s="189"/>
      <c r="W83" s="189"/>
      <c r="X83" s="189"/>
      <c r="Y83" s="189"/>
      <c r="Z83" s="189"/>
      <c r="AA83" s="189"/>
      <c r="AB83" s="189"/>
      <c r="AC83" s="189"/>
      <c r="AD83" s="189"/>
      <c r="AE83" s="189"/>
    </row>
    <row r="84" s="2" customFormat="1" ht="22.8" customHeight="1">
      <c r="A84" s="40"/>
      <c r="B84" s="41"/>
      <c r="C84" s="101" t="s">
        <v>154</v>
      </c>
      <c r="D84" s="42"/>
      <c r="E84" s="42"/>
      <c r="F84" s="42"/>
      <c r="G84" s="42"/>
      <c r="H84" s="42"/>
      <c r="I84" s="42"/>
      <c r="J84" s="195">
        <f>BK84</f>
        <v>0</v>
      </c>
      <c r="K84" s="42"/>
      <c r="L84" s="46"/>
      <c r="M84" s="97"/>
      <c r="N84" s="196"/>
      <c r="O84" s="98"/>
      <c r="P84" s="197">
        <f>P85+P87</f>
        <v>0</v>
      </c>
      <c r="Q84" s="98"/>
      <c r="R84" s="197">
        <f>R85+R87</f>
        <v>0</v>
      </c>
      <c r="S84" s="98"/>
      <c r="T84" s="198">
        <f>T85+T87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8" t="s">
        <v>74</v>
      </c>
      <c r="AU84" s="18" t="s">
        <v>138</v>
      </c>
      <c r="BK84" s="199">
        <f>BK85+BK87</f>
        <v>0</v>
      </c>
    </row>
    <row r="85" s="12" customFormat="1" ht="25.92" customHeight="1">
      <c r="A85" s="12"/>
      <c r="B85" s="200"/>
      <c r="C85" s="201"/>
      <c r="D85" s="202" t="s">
        <v>74</v>
      </c>
      <c r="E85" s="203" t="s">
        <v>155</v>
      </c>
      <c r="F85" s="203" t="s">
        <v>156</v>
      </c>
      <c r="G85" s="201"/>
      <c r="H85" s="201"/>
      <c r="I85" s="204"/>
      <c r="J85" s="205">
        <f>BK85</f>
        <v>0</v>
      </c>
      <c r="K85" s="201"/>
      <c r="L85" s="206"/>
      <c r="M85" s="207"/>
      <c r="N85" s="208"/>
      <c r="O85" s="208"/>
      <c r="P85" s="209">
        <f>P86</f>
        <v>0</v>
      </c>
      <c r="Q85" s="208"/>
      <c r="R85" s="209">
        <f>R86</f>
        <v>0</v>
      </c>
      <c r="S85" s="208"/>
      <c r="T85" s="210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1" t="s">
        <v>94</v>
      </c>
      <c r="AT85" s="212" t="s">
        <v>74</v>
      </c>
      <c r="AU85" s="212" t="s">
        <v>75</v>
      </c>
      <c r="AY85" s="211" t="s">
        <v>157</v>
      </c>
      <c r="BK85" s="213">
        <f>BK86</f>
        <v>0</v>
      </c>
    </row>
    <row r="86" s="2" customFormat="1" ht="24.15" customHeight="1">
      <c r="A86" s="40"/>
      <c r="B86" s="41"/>
      <c r="C86" s="233" t="s">
        <v>82</v>
      </c>
      <c r="D86" s="233" t="s">
        <v>184</v>
      </c>
      <c r="E86" s="234" t="s">
        <v>1517</v>
      </c>
      <c r="F86" s="235" t="s">
        <v>1518</v>
      </c>
      <c r="G86" s="236" t="s">
        <v>551</v>
      </c>
      <c r="H86" s="237">
        <v>20</v>
      </c>
      <c r="I86" s="238"/>
      <c r="J86" s="239">
        <f>ROUND(I86*H86,2)</f>
        <v>0</v>
      </c>
      <c r="K86" s="235" t="s">
        <v>173</v>
      </c>
      <c r="L86" s="46"/>
      <c r="M86" s="240" t="s">
        <v>32</v>
      </c>
      <c r="N86" s="241" t="s">
        <v>46</v>
      </c>
      <c r="O86" s="86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6" t="s">
        <v>187</v>
      </c>
      <c r="AT86" s="226" t="s">
        <v>184</v>
      </c>
      <c r="AU86" s="226" t="s">
        <v>82</v>
      </c>
      <c r="AY86" s="18" t="s">
        <v>157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18" t="s">
        <v>82</v>
      </c>
      <c r="BK86" s="227">
        <f>ROUND(I86*H86,2)</f>
        <v>0</v>
      </c>
      <c r="BL86" s="18" t="s">
        <v>187</v>
      </c>
      <c r="BM86" s="226" t="s">
        <v>1519</v>
      </c>
    </row>
    <row r="87" s="12" customFormat="1" ht="25.92" customHeight="1">
      <c r="A87" s="12"/>
      <c r="B87" s="200"/>
      <c r="C87" s="201"/>
      <c r="D87" s="202" t="s">
        <v>74</v>
      </c>
      <c r="E87" s="203" t="s">
        <v>1520</v>
      </c>
      <c r="F87" s="203" t="s">
        <v>1521</v>
      </c>
      <c r="G87" s="201"/>
      <c r="H87" s="201"/>
      <c r="I87" s="204"/>
      <c r="J87" s="205">
        <f>BK87</f>
        <v>0</v>
      </c>
      <c r="K87" s="201"/>
      <c r="L87" s="206"/>
      <c r="M87" s="207"/>
      <c r="N87" s="208"/>
      <c r="O87" s="208"/>
      <c r="P87" s="209">
        <f>P88+SUM(P89:P95)+P98+P100</f>
        <v>0</v>
      </c>
      <c r="Q87" s="208"/>
      <c r="R87" s="209">
        <f>R88+SUM(R89:R95)+R98+R100</f>
        <v>0</v>
      </c>
      <c r="S87" s="208"/>
      <c r="T87" s="210">
        <f>T88+SUM(T89:T95)+T98+T100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179</v>
      </c>
      <c r="AT87" s="212" t="s">
        <v>74</v>
      </c>
      <c r="AU87" s="212" t="s">
        <v>75</v>
      </c>
      <c r="AY87" s="211" t="s">
        <v>157</v>
      </c>
      <c r="BK87" s="213">
        <f>BK88+SUM(BK89:BK95)+BK98+BK100</f>
        <v>0</v>
      </c>
    </row>
    <row r="88" s="2" customFormat="1" ht="16.5" customHeight="1">
      <c r="A88" s="40"/>
      <c r="B88" s="41"/>
      <c r="C88" s="233" t="s">
        <v>84</v>
      </c>
      <c r="D88" s="233" t="s">
        <v>184</v>
      </c>
      <c r="E88" s="234" t="s">
        <v>1522</v>
      </c>
      <c r="F88" s="235" t="s">
        <v>1523</v>
      </c>
      <c r="G88" s="236" t="s">
        <v>1524</v>
      </c>
      <c r="H88" s="291"/>
      <c r="I88" s="238"/>
      <c r="J88" s="239">
        <f>ROUND(I88*H88,2)</f>
        <v>0</v>
      </c>
      <c r="K88" s="235" t="s">
        <v>32</v>
      </c>
      <c r="L88" s="46"/>
      <c r="M88" s="240" t="s">
        <v>32</v>
      </c>
      <c r="N88" s="241" t="s">
        <v>46</v>
      </c>
      <c r="O88" s="86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6" t="s">
        <v>1525</v>
      </c>
      <c r="AT88" s="226" t="s">
        <v>184</v>
      </c>
      <c r="AU88" s="226" t="s">
        <v>82</v>
      </c>
      <c r="AY88" s="18" t="s">
        <v>157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8" t="s">
        <v>82</v>
      </c>
      <c r="BK88" s="227">
        <f>ROUND(I88*H88,2)</f>
        <v>0</v>
      </c>
      <c r="BL88" s="18" t="s">
        <v>1525</v>
      </c>
      <c r="BM88" s="226" t="s">
        <v>1526</v>
      </c>
    </row>
    <row r="89" s="2" customFormat="1" ht="16.5" customHeight="1">
      <c r="A89" s="40"/>
      <c r="B89" s="41"/>
      <c r="C89" s="233" t="s">
        <v>89</v>
      </c>
      <c r="D89" s="233" t="s">
        <v>184</v>
      </c>
      <c r="E89" s="234" t="s">
        <v>1527</v>
      </c>
      <c r="F89" s="235" t="s">
        <v>1528</v>
      </c>
      <c r="G89" s="236" t="s">
        <v>1524</v>
      </c>
      <c r="H89" s="291"/>
      <c r="I89" s="238"/>
      <c r="J89" s="239">
        <f>ROUND(I89*H89,2)</f>
        <v>0</v>
      </c>
      <c r="K89" s="235" t="s">
        <v>32</v>
      </c>
      <c r="L89" s="46"/>
      <c r="M89" s="240" t="s">
        <v>32</v>
      </c>
      <c r="N89" s="241" t="s">
        <v>46</v>
      </c>
      <c r="O89" s="86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6" t="s">
        <v>1525</v>
      </c>
      <c r="AT89" s="226" t="s">
        <v>184</v>
      </c>
      <c r="AU89" s="226" t="s">
        <v>82</v>
      </c>
      <c r="AY89" s="18" t="s">
        <v>157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8" t="s">
        <v>82</v>
      </c>
      <c r="BK89" s="227">
        <f>ROUND(I89*H89,2)</f>
        <v>0</v>
      </c>
      <c r="BL89" s="18" t="s">
        <v>1525</v>
      </c>
      <c r="BM89" s="226" t="s">
        <v>1529</v>
      </c>
    </row>
    <row r="90" s="2" customFormat="1" ht="37.8" customHeight="1">
      <c r="A90" s="40"/>
      <c r="B90" s="41"/>
      <c r="C90" s="233" t="s">
        <v>94</v>
      </c>
      <c r="D90" s="233" t="s">
        <v>184</v>
      </c>
      <c r="E90" s="234" t="s">
        <v>1530</v>
      </c>
      <c r="F90" s="235" t="s">
        <v>1531</v>
      </c>
      <c r="G90" s="236" t="s">
        <v>1524</v>
      </c>
      <c r="H90" s="291"/>
      <c r="I90" s="238"/>
      <c r="J90" s="239">
        <f>ROUND(I90*H90,2)</f>
        <v>0</v>
      </c>
      <c r="K90" s="235" t="s">
        <v>173</v>
      </c>
      <c r="L90" s="46"/>
      <c r="M90" s="240" t="s">
        <v>32</v>
      </c>
      <c r="N90" s="241" t="s">
        <v>46</v>
      </c>
      <c r="O90" s="86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6" t="s">
        <v>1525</v>
      </c>
      <c r="AT90" s="226" t="s">
        <v>184</v>
      </c>
      <c r="AU90" s="226" t="s">
        <v>82</v>
      </c>
      <c r="AY90" s="18" t="s">
        <v>157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8" t="s">
        <v>82</v>
      </c>
      <c r="BK90" s="227">
        <f>ROUND(I90*H90,2)</f>
        <v>0</v>
      </c>
      <c r="BL90" s="18" t="s">
        <v>1525</v>
      </c>
      <c r="BM90" s="226" t="s">
        <v>1532</v>
      </c>
    </row>
    <row r="91" s="2" customFormat="1" ht="49.05" customHeight="1">
      <c r="A91" s="40"/>
      <c r="B91" s="41"/>
      <c r="C91" s="233" t="s">
        <v>179</v>
      </c>
      <c r="D91" s="233" t="s">
        <v>184</v>
      </c>
      <c r="E91" s="234" t="s">
        <v>1533</v>
      </c>
      <c r="F91" s="235" t="s">
        <v>1534</v>
      </c>
      <c r="G91" s="236" t="s">
        <v>1524</v>
      </c>
      <c r="H91" s="291"/>
      <c r="I91" s="238"/>
      <c r="J91" s="239">
        <f>ROUND(I91*H91,2)</f>
        <v>0</v>
      </c>
      <c r="K91" s="235" t="s">
        <v>173</v>
      </c>
      <c r="L91" s="46"/>
      <c r="M91" s="240" t="s">
        <v>32</v>
      </c>
      <c r="N91" s="241" t="s">
        <v>46</v>
      </c>
      <c r="O91" s="86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6" t="s">
        <v>1525</v>
      </c>
      <c r="AT91" s="226" t="s">
        <v>184</v>
      </c>
      <c r="AU91" s="226" t="s">
        <v>82</v>
      </c>
      <c r="AY91" s="18" t="s">
        <v>157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8" t="s">
        <v>82</v>
      </c>
      <c r="BK91" s="227">
        <f>ROUND(I91*H91,2)</f>
        <v>0</v>
      </c>
      <c r="BL91" s="18" t="s">
        <v>1525</v>
      </c>
      <c r="BM91" s="226" t="s">
        <v>1535</v>
      </c>
    </row>
    <row r="92" s="2" customFormat="1" ht="16.5" customHeight="1">
      <c r="A92" s="40"/>
      <c r="B92" s="41"/>
      <c r="C92" s="233" t="s">
        <v>183</v>
      </c>
      <c r="D92" s="233" t="s">
        <v>184</v>
      </c>
      <c r="E92" s="234" t="s">
        <v>1536</v>
      </c>
      <c r="F92" s="235" t="s">
        <v>1537</v>
      </c>
      <c r="G92" s="236" t="s">
        <v>1524</v>
      </c>
      <c r="H92" s="291"/>
      <c r="I92" s="238"/>
      <c r="J92" s="239">
        <f>ROUND(I92*H92,2)</f>
        <v>0</v>
      </c>
      <c r="K92" s="235" t="s">
        <v>173</v>
      </c>
      <c r="L92" s="46"/>
      <c r="M92" s="240" t="s">
        <v>32</v>
      </c>
      <c r="N92" s="241" t="s">
        <v>46</v>
      </c>
      <c r="O92" s="86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1525</v>
      </c>
      <c r="AT92" s="226" t="s">
        <v>184</v>
      </c>
      <c r="AU92" s="226" t="s">
        <v>82</v>
      </c>
      <c r="AY92" s="18" t="s">
        <v>157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8" t="s">
        <v>82</v>
      </c>
      <c r="BK92" s="227">
        <f>ROUND(I92*H92,2)</f>
        <v>0</v>
      </c>
      <c r="BL92" s="18" t="s">
        <v>1525</v>
      </c>
      <c r="BM92" s="226" t="s">
        <v>1538</v>
      </c>
    </row>
    <row r="93" s="2" customFormat="1" ht="16.5" customHeight="1">
      <c r="A93" s="40"/>
      <c r="B93" s="41"/>
      <c r="C93" s="233" t="s">
        <v>189</v>
      </c>
      <c r="D93" s="233" t="s">
        <v>184</v>
      </c>
      <c r="E93" s="234" t="s">
        <v>1539</v>
      </c>
      <c r="F93" s="235" t="s">
        <v>1540</v>
      </c>
      <c r="G93" s="236" t="s">
        <v>1524</v>
      </c>
      <c r="H93" s="291"/>
      <c r="I93" s="238"/>
      <c r="J93" s="239">
        <f>ROUND(I93*H93,2)</f>
        <v>0</v>
      </c>
      <c r="K93" s="235" t="s">
        <v>173</v>
      </c>
      <c r="L93" s="46"/>
      <c r="M93" s="240" t="s">
        <v>32</v>
      </c>
      <c r="N93" s="241" t="s">
        <v>46</v>
      </c>
      <c r="O93" s="86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6" t="s">
        <v>1525</v>
      </c>
      <c r="AT93" s="226" t="s">
        <v>184</v>
      </c>
      <c r="AU93" s="226" t="s">
        <v>82</v>
      </c>
      <c r="AY93" s="18" t="s">
        <v>157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8" t="s">
        <v>82</v>
      </c>
      <c r="BK93" s="227">
        <f>ROUND(I93*H93,2)</f>
        <v>0</v>
      </c>
      <c r="BL93" s="18" t="s">
        <v>1525</v>
      </c>
      <c r="BM93" s="226" t="s">
        <v>1541</v>
      </c>
    </row>
    <row r="94" s="2" customFormat="1" ht="37.8" customHeight="1">
      <c r="A94" s="40"/>
      <c r="B94" s="41"/>
      <c r="C94" s="233" t="s">
        <v>193</v>
      </c>
      <c r="D94" s="233" t="s">
        <v>184</v>
      </c>
      <c r="E94" s="234" t="s">
        <v>1542</v>
      </c>
      <c r="F94" s="235" t="s">
        <v>1543</v>
      </c>
      <c r="G94" s="236" t="s">
        <v>1524</v>
      </c>
      <c r="H94" s="291"/>
      <c r="I94" s="238"/>
      <c r="J94" s="239">
        <f>ROUND(I94*H94,2)</f>
        <v>0</v>
      </c>
      <c r="K94" s="235" t="s">
        <v>173</v>
      </c>
      <c r="L94" s="46"/>
      <c r="M94" s="240" t="s">
        <v>32</v>
      </c>
      <c r="N94" s="241" t="s">
        <v>46</v>
      </c>
      <c r="O94" s="86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1525</v>
      </c>
      <c r="AT94" s="226" t="s">
        <v>184</v>
      </c>
      <c r="AU94" s="226" t="s">
        <v>82</v>
      </c>
      <c r="AY94" s="18" t="s">
        <v>157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8" t="s">
        <v>82</v>
      </c>
      <c r="BK94" s="227">
        <f>ROUND(I94*H94,2)</f>
        <v>0</v>
      </c>
      <c r="BL94" s="18" t="s">
        <v>1525</v>
      </c>
      <c r="BM94" s="226" t="s">
        <v>1544</v>
      </c>
    </row>
    <row r="95" s="12" customFormat="1" ht="22.8" customHeight="1">
      <c r="A95" s="12"/>
      <c r="B95" s="200"/>
      <c r="C95" s="201"/>
      <c r="D95" s="202" t="s">
        <v>74</v>
      </c>
      <c r="E95" s="242" t="s">
        <v>1545</v>
      </c>
      <c r="F95" s="242" t="s">
        <v>1546</v>
      </c>
      <c r="G95" s="201"/>
      <c r="H95" s="201"/>
      <c r="I95" s="204"/>
      <c r="J95" s="243">
        <f>BK95</f>
        <v>0</v>
      </c>
      <c r="K95" s="201"/>
      <c r="L95" s="206"/>
      <c r="M95" s="207"/>
      <c r="N95" s="208"/>
      <c r="O95" s="208"/>
      <c r="P95" s="209">
        <f>SUM(P96:P97)</f>
        <v>0</v>
      </c>
      <c r="Q95" s="208"/>
      <c r="R95" s="209">
        <f>SUM(R96:R97)</f>
        <v>0</v>
      </c>
      <c r="S95" s="208"/>
      <c r="T95" s="210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179</v>
      </c>
      <c r="AT95" s="212" t="s">
        <v>74</v>
      </c>
      <c r="AU95" s="212" t="s">
        <v>82</v>
      </c>
      <c r="AY95" s="211" t="s">
        <v>157</v>
      </c>
      <c r="BK95" s="213">
        <f>SUM(BK96:BK97)</f>
        <v>0</v>
      </c>
    </row>
    <row r="96" s="2" customFormat="1" ht="16.5" customHeight="1">
      <c r="A96" s="40"/>
      <c r="B96" s="41"/>
      <c r="C96" s="233" t="s">
        <v>197</v>
      </c>
      <c r="D96" s="233" t="s">
        <v>184</v>
      </c>
      <c r="E96" s="234" t="s">
        <v>1547</v>
      </c>
      <c r="F96" s="235" t="s">
        <v>1548</v>
      </c>
      <c r="G96" s="236" t="s">
        <v>1524</v>
      </c>
      <c r="H96" s="291"/>
      <c r="I96" s="238"/>
      <c r="J96" s="239">
        <f>ROUND(I96*H96,2)</f>
        <v>0</v>
      </c>
      <c r="K96" s="235" t="s">
        <v>32</v>
      </c>
      <c r="L96" s="46"/>
      <c r="M96" s="240" t="s">
        <v>32</v>
      </c>
      <c r="N96" s="241" t="s">
        <v>46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1525</v>
      </c>
      <c r="AT96" s="226" t="s">
        <v>184</v>
      </c>
      <c r="AU96" s="226" t="s">
        <v>84</v>
      </c>
      <c r="AY96" s="18" t="s">
        <v>157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8" t="s">
        <v>82</v>
      </c>
      <c r="BK96" s="227">
        <f>ROUND(I96*H96,2)</f>
        <v>0</v>
      </c>
      <c r="BL96" s="18" t="s">
        <v>1525</v>
      </c>
      <c r="BM96" s="226" t="s">
        <v>1549</v>
      </c>
    </row>
    <row r="97" s="2" customFormat="1" ht="16.5" customHeight="1">
      <c r="A97" s="40"/>
      <c r="B97" s="41"/>
      <c r="C97" s="233" t="s">
        <v>201</v>
      </c>
      <c r="D97" s="233" t="s">
        <v>184</v>
      </c>
      <c r="E97" s="234" t="s">
        <v>1550</v>
      </c>
      <c r="F97" s="235" t="s">
        <v>1551</v>
      </c>
      <c r="G97" s="236" t="s">
        <v>1524</v>
      </c>
      <c r="H97" s="291"/>
      <c r="I97" s="238"/>
      <c r="J97" s="239">
        <f>ROUND(I97*H97,2)</f>
        <v>0</v>
      </c>
      <c r="K97" s="235" t="s">
        <v>32</v>
      </c>
      <c r="L97" s="46"/>
      <c r="M97" s="240" t="s">
        <v>32</v>
      </c>
      <c r="N97" s="241" t="s">
        <v>46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1525</v>
      </c>
      <c r="AT97" s="226" t="s">
        <v>184</v>
      </c>
      <c r="AU97" s="226" t="s">
        <v>84</v>
      </c>
      <c r="AY97" s="18" t="s">
        <v>157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8" t="s">
        <v>82</v>
      </c>
      <c r="BK97" s="227">
        <f>ROUND(I97*H97,2)</f>
        <v>0</v>
      </c>
      <c r="BL97" s="18" t="s">
        <v>1525</v>
      </c>
      <c r="BM97" s="226" t="s">
        <v>1552</v>
      </c>
    </row>
    <row r="98" s="12" customFormat="1" ht="22.8" customHeight="1">
      <c r="A98" s="12"/>
      <c r="B98" s="200"/>
      <c r="C98" s="201"/>
      <c r="D98" s="202" t="s">
        <v>74</v>
      </c>
      <c r="E98" s="242" t="s">
        <v>1553</v>
      </c>
      <c r="F98" s="242" t="s">
        <v>1554</v>
      </c>
      <c r="G98" s="201"/>
      <c r="H98" s="201"/>
      <c r="I98" s="204"/>
      <c r="J98" s="243">
        <f>BK98</f>
        <v>0</v>
      </c>
      <c r="K98" s="201"/>
      <c r="L98" s="206"/>
      <c r="M98" s="207"/>
      <c r="N98" s="208"/>
      <c r="O98" s="208"/>
      <c r="P98" s="209">
        <f>P99</f>
        <v>0</v>
      </c>
      <c r="Q98" s="208"/>
      <c r="R98" s="209">
        <f>R99</f>
        <v>0</v>
      </c>
      <c r="S98" s="208"/>
      <c r="T98" s="210">
        <f>T99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179</v>
      </c>
      <c r="AT98" s="212" t="s">
        <v>74</v>
      </c>
      <c r="AU98" s="212" t="s">
        <v>82</v>
      </c>
      <c r="AY98" s="211" t="s">
        <v>157</v>
      </c>
      <c r="BK98" s="213">
        <f>BK99</f>
        <v>0</v>
      </c>
    </row>
    <row r="99" s="2" customFormat="1" ht="16.5" customHeight="1">
      <c r="A99" s="40"/>
      <c r="B99" s="41"/>
      <c r="C99" s="233" t="s">
        <v>205</v>
      </c>
      <c r="D99" s="233" t="s">
        <v>184</v>
      </c>
      <c r="E99" s="234" t="s">
        <v>1555</v>
      </c>
      <c r="F99" s="235" t="s">
        <v>1556</v>
      </c>
      <c r="G99" s="236" t="s">
        <v>1557</v>
      </c>
      <c r="H99" s="237">
        <v>1</v>
      </c>
      <c r="I99" s="238"/>
      <c r="J99" s="239">
        <f>ROUND(I99*H99,2)</f>
        <v>0</v>
      </c>
      <c r="K99" s="235" t="s">
        <v>32</v>
      </c>
      <c r="L99" s="46"/>
      <c r="M99" s="240" t="s">
        <v>32</v>
      </c>
      <c r="N99" s="241" t="s">
        <v>46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1525</v>
      </c>
      <c r="AT99" s="226" t="s">
        <v>184</v>
      </c>
      <c r="AU99" s="226" t="s">
        <v>84</v>
      </c>
      <c r="AY99" s="18" t="s">
        <v>157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8" t="s">
        <v>82</v>
      </c>
      <c r="BK99" s="227">
        <f>ROUND(I99*H99,2)</f>
        <v>0</v>
      </c>
      <c r="BL99" s="18" t="s">
        <v>1525</v>
      </c>
      <c r="BM99" s="226" t="s">
        <v>1558</v>
      </c>
    </row>
    <row r="100" s="12" customFormat="1" ht="22.8" customHeight="1">
      <c r="A100" s="12"/>
      <c r="B100" s="200"/>
      <c r="C100" s="201"/>
      <c r="D100" s="202" t="s">
        <v>74</v>
      </c>
      <c r="E100" s="242" t="s">
        <v>1559</v>
      </c>
      <c r="F100" s="242" t="s">
        <v>1560</v>
      </c>
      <c r="G100" s="201"/>
      <c r="H100" s="201"/>
      <c r="I100" s="204"/>
      <c r="J100" s="243">
        <f>BK100</f>
        <v>0</v>
      </c>
      <c r="K100" s="201"/>
      <c r="L100" s="206"/>
      <c r="M100" s="207"/>
      <c r="N100" s="208"/>
      <c r="O100" s="208"/>
      <c r="P100" s="209">
        <f>P101</f>
        <v>0</v>
      </c>
      <c r="Q100" s="208"/>
      <c r="R100" s="209">
        <f>R101</f>
        <v>0</v>
      </c>
      <c r="S100" s="208"/>
      <c r="T100" s="210">
        <f>T101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1" t="s">
        <v>179</v>
      </c>
      <c r="AT100" s="212" t="s">
        <v>74</v>
      </c>
      <c r="AU100" s="212" t="s">
        <v>82</v>
      </c>
      <c r="AY100" s="211" t="s">
        <v>157</v>
      </c>
      <c r="BK100" s="213">
        <f>BK101</f>
        <v>0</v>
      </c>
    </row>
    <row r="101" s="2" customFormat="1" ht="16.5" customHeight="1">
      <c r="A101" s="40"/>
      <c r="B101" s="41"/>
      <c r="C101" s="233" t="s">
        <v>209</v>
      </c>
      <c r="D101" s="233" t="s">
        <v>184</v>
      </c>
      <c r="E101" s="234" t="s">
        <v>1561</v>
      </c>
      <c r="F101" s="235" t="s">
        <v>1562</v>
      </c>
      <c r="G101" s="236" t="s">
        <v>1557</v>
      </c>
      <c r="H101" s="237">
        <v>1</v>
      </c>
      <c r="I101" s="238"/>
      <c r="J101" s="239">
        <f>ROUND(I101*H101,2)</f>
        <v>0</v>
      </c>
      <c r="K101" s="235" t="s">
        <v>32</v>
      </c>
      <c r="L101" s="46"/>
      <c r="M101" s="286" t="s">
        <v>32</v>
      </c>
      <c r="N101" s="287" t="s">
        <v>46</v>
      </c>
      <c r="O101" s="246"/>
      <c r="P101" s="247">
        <f>O101*H101</f>
        <v>0</v>
      </c>
      <c r="Q101" s="247">
        <v>0</v>
      </c>
      <c r="R101" s="247">
        <f>Q101*H101</f>
        <v>0</v>
      </c>
      <c r="S101" s="247">
        <v>0</v>
      </c>
      <c r="T101" s="24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1525</v>
      </c>
      <c r="AT101" s="226" t="s">
        <v>184</v>
      </c>
      <c r="AU101" s="226" t="s">
        <v>84</v>
      </c>
      <c r="AY101" s="18" t="s">
        <v>157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8" t="s">
        <v>82</v>
      </c>
      <c r="BK101" s="227">
        <f>ROUND(I101*H101,2)</f>
        <v>0</v>
      </c>
      <c r="BL101" s="18" t="s">
        <v>1525</v>
      </c>
      <c r="BM101" s="226" t="s">
        <v>1563</v>
      </c>
    </row>
    <row r="102" s="2" customFormat="1" ht="6.96" customHeight="1">
      <c r="A102" s="40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46"/>
      <c r="M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</sheetData>
  <sheetProtection sheet="1" autoFilter="0" formatColumns="0" formatRows="0" objects="1" scenarios="1" spinCount="100000" saltValue="/Y/L+DKLjSs9bxNEDxPbcv8EoBbJRlzElvobEXeUBRDBX7X2YCz/VTHbs9tVS1ywKyQzrpEWf981fLYezXfXKg==" hashValue="Ro/7KFRoJJNyb6hy0oo39IBFhqlblAJZfKUhGfiGchB/5W2hiT+xrAuW+LNNDGd+IEL8C4j7Bpza4eJoouvl8Q==" algorithmName="SHA-512" password="CC35"/>
  <autoFilter ref="C83:K10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2" customWidth="1"/>
    <col min="2" max="2" width="1.667969" style="292" customWidth="1"/>
    <col min="3" max="4" width="5" style="292" customWidth="1"/>
    <col min="5" max="5" width="11.66016" style="292" customWidth="1"/>
    <col min="6" max="6" width="9.160156" style="292" customWidth="1"/>
    <col min="7" max="7" width="5" style="292" customWidth="1"/>
    <col min="8" max="8" width="77.83203" style="292" customWidth="1"/>
    <col min="9" max="10" width="20" style="292" customWidth="1"/>
    <col min="11" max="11" width="1.667969" style="292" customWidth="1"/>
  </cols>
  <sheetData>
    <row r="1" s="1" customFormat="1" ht="37.5" customHeight="1"/>
    <row r="2" s="1" customFormat="1" ht="7.5" customHeight="1">
      <c r="B2" s="293"/>
      <c r="C2" s="294"/>
      <c r="D2" s="294"/>
      <c r="E2" s="294"/>
      <c r="F2" s="294"/>
      <c r="G2" s="294"/>
      <c r="H2" s="294"/>
      <c r="I2" s="294"/>
      <c r="J2" s="294"/>
      <c r="K2" s="295"/>
    </row>
    <row r="3" s="16" customFormat="1" ht="45" customHeight="1">
      <c r="B3" s="296"/>
      <c r="C3" s="297" t="s">
        <v>1564</v>
      </c>
      <c r="D3" s="297"/>
      <c r="E3" s="297"/>
      <c r="F3" s="297"/>
      <c r="G3" s="297"/>
      <c r="H3" s="297"/>
      <c r="I3" s="297"/>
      <c r="J3" s="297"/>
      <c r="K3" s="298"/>
    </row>
    <row r="4" s="1" customFormat="1" ht="25.5" customHeight="1">
      <c r="B4" s="299"/>
      <c r="C4" s="300" t="s">
        <v>1565</v>
      </c>
      <c r="D4" s="300"/>
      <c r="E4" s="300"/>
      <c r="F4" s="300"/>
      <c r="G4" s="300"/>
      <c r="H4" s="300"/>
      <c r="I4" s="300"/>
      <c r="J4" s="300"/>
      <c r="K4" s="301"/>
    </row>
    <row r="5" s="1" customFormat="1" ht="5.25" customHeight="1">
      <c r="B5" s="299"/>
      <c r="C5" s="302"/>
      <c r="D5" s="302"/>
      <c r="E5" s="302"/>
      <c r="F5" s="302"/>
      <c r="G5" s="302"/>
      <c r="H5" s="302"/>
      <c r="I5" s="302"/>
      <c r="J5" s="302"/>
      <c r="K5" s="301"/>
    </row>
    <row r="6" s="1" customFormat="1" ht="15" customHeight="1">
      <c r="B6" s="299"/>
      <c r="C6" s="303" t="s">
        <v>1566</v>
      </c>
      <c r="D6" s="303"/>
      <c r="E6" s="303"/>
      <c r="F6" s="303"/>
      <c r="G6" s="303"/>
      <c r="H6" s="303"/>
      <c r="I6" s="303"/>
      <c r="J6" s="303"/>
      <c r="K6" s="301"/>
    </row>
    <row r="7" s="1" customFormat="1" ht="15" customHeight="1">
      <c r="B7" s="304"/>
      <c r="C7" s="303" t="s">
        <v>1567</v>
      </c>
      <c r="D7" s="303"/>
      <c r="E7" s="303"/>
      <c r="F7" s="303"/>
      <c r="G7" s="303"/>
      <c r="H7" s="303"/>
      <c r="I7" s="303"/>
      <c r="J7" s="303"/>
      <c r="K7" s="301"/>
    </row>
    <row r="8" s="1" customFormat="1" ht="12.75" customHeight="1">
      <c r="B8" s="304"/>
      <c r="C8" s="303"/>
      <c r="D8" s="303"/>
      <c r="E8" s="303"/>
      <c r="F8" s="303"/>
      <c r="G8" s="303"/>
      <c r="H8" s="303"/>
      <c r="I8" s="303"/>
      <c r="J8" s="303"/>
      <c r="K8" s="301"/>
    </row>
    <row r="9" s="1" customFormat="1" ht="15" customHeight="1">
      <c r="B9" s="304"/>
      <c r="C9" s="303" t="s">
        <v>1568</v>
      </c>
      <c r="D9" s="303"/>
      <c r="E9" s="303"/>
      <c r="F9" s="303"/>
      <c r="G9" s="303"/>
      <c r="H9" s="303"/>
      <c r="I9" s="303"/>
      <c r="J9" s="303"/>
      <c r="K9" s="301"/>
    </row>
    <row r="10" s="1" customFormat="1" ht="15" customHeight="1">
      <c r="B10" s="304"/>
      <c r="C10" s="303"/>
      <c r="D10" s="303" t="s">
        <v>1569</v>
      </c>
      <c r="E10" s="303"/>
      <c r="F10" s="303"/>
      <c r="G10" s="303"/>
      <c r="H10" s="303"/>
      <c r="I10" s="303"/>
      <c r="J10" s="303"/>
      <c r="K10" s="301"/>
    </row>
    <row r="11" s="1" customFormat="1" ht="15" customHeight="1">
      <c r="B11" s="304"/>
      <c r="C11" s="305"/>
      <c r="D11" s="303" t="s">
        <v>1570</v>
      </c>
      <c r="E11" s="303"/>
      <c r="F11" s="303"/>
      <c r="G11" s="303"/>
      <c r="H11" s="303"/>
      <c r="I11" s="303"/>
      <c r="J11" s="303"/>
      <c r="K11" s="301"/>
    </row>
    <row r="12" s="1" customFormat="1" ht="15" customHeight="1">
      <c r="B12" s="304"/>
      <c r="C12" s="305"/>
      <c r="D12" s="303"/>
      <c r="E12" s="303"/>
      <c r="F12" s="303"/>
      <c r="G12" s="303"/>
      <c r="H12" s="303"/>
      <c r="I12" s="303"/>
      <c r="J12" s="303"/>
      <c r="K12" s="301"/>
    </row>
    <row r="13" s="1" customFormat="1" ht="15" customHeight="1">
      <c r="B13" s="304"/>
      <c r="C13" s="305"/>
      <c r="D13" s="306" t="s">
        <v>1571</v>
      </c>
      <c r="E13" s="303"/>
      <c r="F13" s="303"/>
      <c r="G13" s="303"/>
      <c r="H13" s="303"/>
      <c r="I13" s="303"/>
      <c r="J13" s="303"/>
      <c r="K13" s="301"/>
    </row>
    <row r="14" s="1" customFormat="1" ht="12.75" customHeight="1">
      <c r="B14" s="304"/>
      <c r="C14" s="305"/>
      <c r="D14" s="305"/>
      <c r="E14" s="305"/>
      <c r="F14" s="305"/>
      <c r="G14" s="305"/>
      <c r="H14" s="305"/>
      <c r="I14" s="305"/>
      <c r="J14" s="305"/>
      <c r="K14" s="301"/>
    </row>
    <row r="15" s="1" customFormat="1" ht="15" customHeight="1">
      <c r="B15" s="304"/>
      <c r="C15" s="305"/>
      <c r="D15" s="303" t="s">
        <v>1572</v>
      </c>
      <c r="E15" s="303"/>
      <c r="F15" s="303"/>
      <c r="G15" s="303"/>
      <c r="H15" s="303"/>
      <c r="I15" s="303"/>
      <c r="J15" s="303"/>
      <c r="K15" s="301"/>
    </row>
    <row r="16" s="1" customFormat="1" ht="15" customHeight="1">
      <c r="B16" s="304"/>
      <c r="C16" s="305"/>
      <c r="D16" s="303" t="s">
        <v>1573</v>
      </c>
      <c r="E16" s="303"/>
      <c r="F16" s="303"/>
      <c r="G16" s="303"/>
      <c r="H16" s="303"/>
      <c r="I16" s="303"/>
      <c r="J16" s="303"/>
      <c r="K16" s="301"/>
    </row>
    <row r="17" s="1" customFormat="1" ht="15" customHeight="1">
      <c r="B17" s="304"/>
      <c r="C17" s="305"/>
      <c r="D17" s="303" t="s">
        <v>1574</v>
      </c>
      <c r="E17" s="303"/>
      <c r="F17" s="303"/>
      <c r="G17" s="303"/>
      <c r="H17" s="303"/>
      <c r="I17" s="303"/>
      <c r="J17" s="303"/>
      <c r="K17" s="301"/>
    </row>
    <row r="18" s="1" customFormat="1" ht="15" customHeight="1">
      <c r="B18" s="304"/>
      <c r="C18" s="305"/>
      <c r="D18" s="305"/>
      <c r="E18" s="307" t="s">
        <v>81</v>
      </c>
      <c r="F18" s="303" t="s">
        <v>1575</v>
      </c>
      <c r="G18" s="303"/>
      <c r="H18" s="303"/>
      <c r="I18" s="303"/>
      <c r="J18" s="303"/>
      <c r="K18" s="301"/>
    </row>
    <row r="19" s="1" customFormat="1" ht="15" customHeight="1">
      <c r="B19" s="304"/>
      <c r="C19" s="305"/>
      <c r="D19" s="305"/>
      <c r="E19" s="307" t="s">
        <v>1576</v>
      </c>
      <c r="F19" s="303" t="s">
        <v>1577</v>
      </c>
      <c r="G19" s="303"/>
      <c r="H19" s="303"/>
      <c r="I19" s="303"/>
      <c r="J19" s="303"/>
      <c r="K19" s="301"/>
    </row>
    <row r="20" s="1" customFormat="1" ht="15" customHeight="1">
      <c r="B20" s="304"/>
      <c r="C20" s="305"/>
      <c r="D20" s="305"/>
      <c r="E20" s="307" t="s">
        <v>1578</v>
      </c>
      <c r="F20" s="303" t="s">
        <v>1579</v>
      </c>
      <c r="G20" s="303"/>
      <c r="H20" s="303"/>
      <c r="I20" s="303"/>
      <c r="J20" s="303"/>
      <c r="K20" s="301"/>
    </row>
    <row r="21" s="1" customFormat="1" ht="15" customHeight="1">
      <c r="B21" s="304"/>
      <c r="C21" s="305"/>
      <c r="D21" s="305"/>
      <c r="E21" s="307" t="s">
        <v>125</v>
      </c>
      <c r="F21" s="303" t="s">
        <v>1580</v>
      </c>
      <c r="G21" s="303"/>
      <c r="H21" s="303"/>
      <c r="I21" s="303"/>
      <c r="J21" s="303"/>
      <c r="K21" s="301"/>
    </row>
    <row r="22" s="1" customFormat="1" ht="15" customHeight="1">
      <c r="B22" s="304"/>
      <c r="C22" s="305"/>
      <c r="D22" s="305"/>
      <c r="E22" s="307" t="s">
        <v>155</v>
      </c>
      <c r="F22" s="303" t="s">
        <v>156</v>
      </c>
      <c r="G22" s="303"/>
      <c r="H22" s="303"/>
      <c r="I22" s="303"/>
      <c r="J22" s="303"/>
      <c r="K22" s="301"/>
    </row>
    <row r="23" s="1" customFormat="1" ht="15" customHeight="1">
      <c r="B23" s="304"/>
      <c r="C23" s="305"/>
      <c r="D23" s="305"/>
      <c r="E23" s="307" t="s">
        <v>87</v>
      </c>
      <c r="F23" s="303" t="s">
        <v>1581</v>
      </c>
      <c r="G23" s="303"/>
      <c r="H23" s="303"/>
      <c r="I23" s="303"/>
      <c r="J23" s="303"/>
      <c r="K23" s="301"/>
    </row>
    <row r="24" s="1" customFormat="1" ht="12.75" customHeight="1">
      <c r="B24" s="304"/>
      <c r="C24" s="305"/>
      <c r="D24" s="305"/>
      <c r="E24" s="305"/>
      <c r="F24" s="305"/>
      <c r="G24" s="305"/>
      <c r="H24" s="305"/>
      <c r="I24" s="305"/>
      <c r="J24" s="305"/>
      <c r="K24" s="301"/>
    </row>
    <row r="25" s="1" customFormat="1" ht="15" customHeight="1">
      <c r="B25" s="304"/>
      <c r="C25" s="303" t="s">
        <v>1582</v>
      </c>
      <c r="D25" s="303"/>
      <c r="E25" s="303"/>
      <c r="F25" s="303"/>
      <c r="G25" s="303"/>
      <c r="H25" s="303"/>
      <c r="I25" s="303"/>
      <c r="J25" s="303"/>
      <c r="K25" s="301"/>
    </row>
    <row r="26" s="1" customFormat="1" ht="15" customHeight="1">
      <c r="B26" s="304"/>
      <c r="C26" s="303" t="s">
        <v>1583</v>
      </c>
      <c r="D26" s="303"/>
      <c r="E26" s="303"/>
      <c r="F26" s="303"/>
      <c r="G26" s="303"/>
      <c r="H26" s="303"/>
      <c r="I26" s="303"/>
      <c r="J26" s="303"/>
      <c r="K26" s="301"/>
    </row>
    <row r="27" s="1" customFormat="1" ht="15" customHeight="1">
      <c r="B27" s="304"/>
      <c r="C27" s="303"/>
      <c r="D27" s="303" t="s">
        <v>1584</v>
      </c>
      <c r="E27" s="303"/>
      <c r="F27" s="303"/>
      <c r="G27" s="303"/>
      <c r="H27" s="303"/>
      <c r="I27" s="303"/>
      <c r="J27" s="303"/>
      <c r="K27" s="301"/>
    </row>
    <row r="28" s="1" customFormat="1" ht="15" customHeight="1">
      <c r="B28" s="304"/>
      <c r="C28" s="305"/>
      <c r="D28" s="303" t="s">
        <v>1585</v>
      </c>
      <c r="E28" s="303"/>
      <c r="F28" s="303"/>
      <c r="G28" s="303"/>
      <c r="H28" s="303"/>
      <c r="I28" s="303"/>
      <c r="J28" s="303"/>
      <c r="K28" s="301"/>
    </row>
    <row r="29" s="1" customFormat="1" ht="12.75" customHeight="1">
      <c r="B29" s="304"/>
      <c r="C29" s="305"/>
      <c r="D29" s="305"/>
      <c r="E29" s="305"/>
      <c r="F29" s="305"/>
      <c r="G29" s="305"/>
      <c r="H29" s="305"/>
      <c r="I29" s="305"/>
      <c r="J29" s="305"/>
      <c r="K29" s="301"/>
    </row>
    <row r="30" s="1" customFormat="1" ht="15" customHeight="1">
      <c r="B30" s="304"/>
      <c r="C30" s="305"/>
      <c r="D30" s="303" t="s">
        <v>1586</v>
      </c>
      <c r="E30" s="303"/>
      <c r="F30" s="303"/>
      <c r="G30" s="303"/>
      <c r="H30" s="303"/>
      <c r="I30" s="303"/>
      <c r="J30" s="303"/>
      <c r="K30" s="301"/>
    </row>
    <row r="31" s="1" customFormat="1" ht="15" customHeight="1">
      <c r="B31" s="304"/>
      <c r="C31" s="305"/>
      <c r="D31" s="303" t="s">
        <v>1587</v>
      </c>
      <c r="E31" s="303"/>
      <c r="F31" s="303"/>
      <c r="G31" s="303"/>
      <c r="H31" s="303"/>
      <c r="I31" s="303"/>
      <c r="J31" s="303"/>
      <c r="K31" s="301"/>
    </row>
    <row r="32" s="1" customFormat="1" ht="12.75" customHeight="1">
      <c r="B32" s="304"/>
      <c r="C32" s="305"/>
      <c r="D32" s="305"/>
      <c r="E32" s="305"/>
      <c r="F32" s="305"/>
      <c r="G32" s="305"/>
      <c r="H32" s="305"/>
      <c r="I32" s="305"/>
      <c r="J32" s="305"/>
      <c r="K32" s="301"/>
    </row>
    <row r="33" s="1" customFormat="1" ht="15" customHeight="1">
      <c r="B33" s="304"/>
      <c r="C33" s="305"/>
      <c r="D33" s="303" t="s">
        <v>1588</v>
      </c>
      <c r="E33" s="303"/>
      <c r="F33" s="303"/>
      <c r="G33" s="303"/>
      <c r="H33" s="303"/>
      <c r="I33" s="303"/>
      <c r="J33" s="303"/>
      <c r="K33" s="301"/>
    </row>
    <row r="34" s="1" customFormat="1" ht="15" customHeight="1">
      <c r="B34" s="304"/>
      <c r="C34" s="305"/>
      <c r="D34" s="303" t="s">
        <v>1589</v>
      </c>
      <c r="E34" s="303"/>
      <c r="F34" s="303"/>
      <c r="G34" s="303"/>
      <c r="H34" s="303"/>
      <c r="I34" s="303"/>
      <c r="J34" s="303"/>
      <c r="K34" s="301"/>
    </row>
    <row r="35" s="1" customFormat="1" ht="15" customHeight="1">
      <c r="B35" s="304"/>
      <c r="C35" s="305"/>
      <c r="D35" s="303" t="s">
        <v>1590</v>
      </c>
      <c r="E35" s="303"/>
      <c r="F35" s="303"/>
      <c r="G35" s="303"/>
      <c r="H35" s="303"/>
      <c r="I35" s="303"/>
      <c r="J35" s="303"/>
      <c r="K35" s="301"/>
    </row>
    <row r="36" s="1" customFormat="1" ht="15" customHeight="1">
      <c r="B36" s="304"/>
      <c r="C36" s="305"/>
      <c r="D36" s="303"/>
      <c r="E36" s="306" t="s">
        <v>143</v>
      </c>
      <c r="F36" s="303"/>
      <c r="G36" s="303" t="s">
        <v>1591</v>
      </c>
      <c r="H36" s="303"/>
      <c r="I36" s="303"/>
      <c r="J36" s="303"/>
      <c r="K36" s="301"/>
    </row>
    <row r="37" s="1" customFormat="1" ht="30.75" customHeight="1">
      <c r="B37" s="304"/>
      <c r="C37" s="305"/>
      <c r="D37" s="303"/>
      <c r="E37" s="306" t="s">
        <v>1592</v>
      </c>
      <c r="F37" s="303"/>
      <c r="G37" s="303" t="s">
        <v>1593</v>
      </c>
      <c r="H37" s="303"/>
      <c r="I37" s="303"/>
      <c r="J37" s="303"/>
      <c r="K37" s="301"/>
    </row>
    <row r="38" s="1" customFormat="1" ht="15" customHeight="1">
      <c r="B38" s="304"/>
      <c r="C38" s="305"/>
      <c r="D38" s="303"/>
      <c r="E38" s="306" t="s">
        <v>56</v>
      </c>
      <c r="F38" s="303"/>
      <c r="G38" s="303" t="s">
        <v>1594</v>
      </c>
      <c r="H38" s="303"/>
      <c r="I38" s="303"/>
      <c r="J38" s="303"/>
      <c r="K38" s="301"/>
    </row>
    <row r="39" s="1" customFormat="1" ht="15" customHeight="1">
      <c r="B39" s="304"/>
      <c r="C39" s="305"/>
      <c r="D39" s="303"/>
      <c r="E39" s="306" t="s">
        <v>57</v>
      </c>
      <c r="F39" s="303"/>
      <c r="G39" s="303" t="s">
        <v>1595</v>
      </c>
      <c r="H39" s="303"/>
      <c r="I39" s="303"/>
      <c r="J39" s="303"/>
      <c r="K39" s="301"/>
    </row>
    <row r="40" s="1" customFormat="1" ht="15" customHeight="1">
      <c r="B40" s="304"/>
      <c r="C40" s="305"/>
      <c r="D40" s="303"/>
      <c r="E40" s="306" t="s">
        <v>144</v>
      </c>
      <c r="F40" s="303"/>
      <c r="G40" s="303" t="s">
        <v>1596</v>
      </c>
      <c r="H40" s="303"/>
      <c r="I40" s="303"/>
      <c r="J40" s="303"/>
      <c r="K40" s="301"/>
    </row>
    <row r="41" s="1" customFormat="1" ht="15" customHeight="1">
      <c r="B41" s="304"/>
      <c r="C41" s="305"/>
      <c r="D41" s="303"/>
      <c r="E41" s="306" t="s">
        <v>145</v>
      </c>
      <c r="F41" s="303"/>
      <c r="G41" s="303" t="s">
        <v>1597</v>
      </c>
      <c r="H41" s="303"/>
      <c r="I41" s="303"/>
      <c r="J41" s="303"/>
      <c r="K41" s="301"/>
    </row>
    <row r="42" s="1" customFormat="1" ht="15" customHeight="1">
      <c r="B42" s="304"/>
      <c r="C42" s="305"/>
      <c r="D42" s="303"/>
      <c r="E42" s="306" t="s">
        <v>1598</v>
      </c>
      <c r="F42" s="303"/>
      <c r="G42" s="303" t="s">
        <v>1599</v>
      </c>
      <c r="H42" s="303"/>
      <c r="I42" s="303"/>
      <c r="J42" s="303"/>
      <c r="K42" s="301"/>
    </row>
    <row r="43" s="1" customFormat="1" ht="15" customHeight="1">
      <c r="B43" s="304"/>
      <c r="C43" s="305"/>
      <c r="D43" s="303"/>
      <c r="E43" s="306"/>
      <c r="F43" s="303"/>
      <c r="G43" s="303" t="s">
        <v>1600</v>
      </c>
      <c r="H43" s="303"/>
      <c r="I43" s="303"/>
      <c r="J43" s="303"/>
      <c r="K43" s="301"/>
    </row>
    <row r="44" s="1" customFormat="1" ht="15" customHeight="1">
      <c r="B44" s="304"/>
      <c r="C44" s="305"/>
      <c r="D44" s="303"/>
      <c r="E44" s="306" t="s">
        <v>1601</v>
      </c>
      <c r="F44" s="303"/>
      <c r="G44" s="303" t="s">
        <v>1602</v>
      </c>
      <c r="H44" s="303"/>
      <c r="I44" s="303"/>
      <c r="J44" s="303"/>
      <c r="K44" s="301"/>
    </row>
    <row r="45" s="1" customFormat="1" ht="15" customHeight="1">
      <c r="B45" s="304"/>
      <c r="C45" s="305"/>
      <c r="D45" s="303"/>
      <c r="E45" s="306" t="s">
        <v>147</v>
      </c>
      <c r="F45" s="303"/>
      <c r="G45" s="303" t="s">
        <v>1603</v>
      </c>
      <c r="H45" s="303"/>
      <c r="I45" s="303"/>
      <c r="J45" s="303"/>
      <c r="K45" s="301"/>
    </row>
    <row r="46" s="1" customFormat="1" ht="12.75" customHeight="1">
      <c r="B46" s="304"/>
      <c r="C46" s="305"/>
      <c r="D46" s="303"/>
      <c r="E46" s="303"/>
      <c r="F46" s="303"/>
      <c r="G46" s="303"/>
      <c r="H46" s="303"/>
      <c r="I46" s="303"/>
      <c r="J46" s="303"/>
      <c r="K46" s="301"/>
    </row>
    <row r="47" s="1" customFormat="1" ht="15" customHeight="1">
      <c r="B47" s="304"/>
      <c r="C47" s="305"/>
      <c r="D47" s="303" t="s">
        <v>1604</v>
      </c>
      <c r="E47" s="303"/>
      <c r="F47" s="303"/>
      <c r="G47" s="303"/>
      <c r="H47" s="303"/>
      <c r="I47" s="303"/>
      <c r="J47" s="303"/>
      <c r="K47" s="301"/>
    </row>
    <row r="48" s="1" customFormat="1" ht="15" customHeight="1">
      <c r="B48" s="304"/>
      <c r="C48" s="305"/>
      <c r="D48" s="305"/>
      <c r="E48" s="303" t="s">
        <v>1605</v>
      </c>
      <c r="F48" s="303"/>
      <c r="G48" s="303"/>
      <c r="H48" s="303"/>
      <c r="I48" s="303"/>
      <c r="J48" s="303"/>
      <c r="K48" s="301"/>
    </row>
    <row r="49" s="1" customFormat="1" ht="15" customHeight="1">
      <c r="B49" s="304"/>
      <c r="C49" s="305"/>
      <c r="D49" s="305"/>
      <c r="E49" s="303" t="s">
        <v>1606</v>
      </c>
      <c r="F49" s="303"/>
      <c r="G49" s="303"/>
      <c r="H49" s="303"/>
      <c r="I49" s="303"/>
      <c r="J49" s="303"/>
      <c r="K49" s="301"/>
    </row>
    <row r="50" s="1" customFormat="1" ht="15" customHeight="1">
      <c r="B50" s="304"/>
      <c r="C50" s="305"/>
      <c r="D50" s="305"/>
      <c r="E50" s="303" t="s">
        <v>1607</v>
      </c>
      <c r="F50" s="303"/>
      <c r="G50" s="303"/>
      <c r="H50" s="303"/>
      <c r="I50" s="303"/>
      <c r="J50" s="303"/>
      <c r="K50" s="301"/>
    </row>
    <row r="51" s="1" customFormat="1" ht="15" customHeight="1">
      <c r="B51" s="304"/>
      <c r="C51" s="305"/>
      <c r="D51" s="303" t="s">
        <v>1608</v>
      </c>
      <c r="E51" s="303"/>
      <c r="F51" s="303"/>
      <c r="G51" s="303"/>
      <c r="H51" s="303"/>
      <c r="I51" s="303"/>
      <c r="J51" s="303"/>
      <c r="K51" s="301"/>
    </row>
    <row r="52" s="1" customFormat="1" ht="25.5" customHeight="1">
      <c r="B52" s="299"/>
      <c r="C52" s="300" t="s">
        <v>1609</v>
      </c>
      <c r="D52" s="300"/>
      <c r="E52" s="300"/>
      <c r="F52" s="300"/>
      <c r="G52" s="300"/>
      <c r="H52" s="300"/>
      <c r="I52" s="300"/>
      <c r="J52" s="300"/>
      <c r="K52" s="301"/>
    </row>
    <row r="53" s="1" customFormat="1" ht="5.25" customHeight="1">
      <c r="B53" s="299"/>
      <c r="C53" s="302"/>
      <c r="D53" s="302"/>
      <c r="E53" s="302"/>
      <c r="F53" s="302"/>
      <c r="G53" s="302"/>
      <c r="H53" s="302"/>
      <c r="I53" s="302"/>
      <c r="J53" s="302"/>
      <c r="K53" s="301"/>
    </row>
    <row r="54" s="1" customFormat="1" ht="15" customHeight="1">
      <c r="B54" s="299"/>
      <c r="C54" s="303" t="s">
        <v>1610</v>
      </c>
      <c r="D54" s="303"/>
      <c r="E54" s="303"/>
      <c r="F54" s="303"/>
      <c r="G54" s="303"/>
      <c r="H54" s="303"/>
      <c r="I54" s="303"/>
      <c r="J54" s="303"/>
      <c r="K54" s="301"/>
    </row>
    <row r="55" s="1" customFormat="1" ht="15" customHeight="1">
      <c r="B55" s="299"/>
      <c r="C55" s="303" t="s">
        <v>1611</v>
      </c>
      <c r="D55" s="303"/>
      <c r="E55" s="303"/>
      <c r="F55" s="303"/>
      <c r="G55" s="303"/>
      <c r="H55" s="303"/>
      <c r="I55" s="303"/>
      <c r="J55" s="303"/>
      <c r="K55" s="301"/>
    </row>
    <row r="56" s="1" customFormat="1" ht="12.75" customHeight="1">
      <c r="B56" s="299"/>
      <c r="C56" s="303"/>
      <c r="D56" s="303"/>
      <c r="E56" s="303"/>
      <c r="F56" s="303"/>
      <c r="G56" s="303"/>
      <c r="H56" s="303"/>
      <c r="I56" s="303"/>
      <c r="J56" s="303"/>
      <c r="K56" s="301"/>
    </row>
    <row r="57" s="1" customFormat="1" ht="15" customHeight="1">
      <c r="B57" s="299"/>
      <c r="C57" s="303" t="s">
        <v>1612</v>
      </c>
      <c r="D57" s="303"/>
      <c r="E57" s="303"/>
      <c r="F57" s="303"/>
      <c r="G57" s="303"/>
      <c r="H57" s="303"/>
      <c r="I57" s="303"/>
      <c r="J57" s="303"/>
      <c r="K57" s="301"/>
    </row>
    <row r="58" s="1" customFormat="1" ht="15" customHeight="1">
      <c r="B58" s="299"/>
      <c r="C58" s="305"/>
      <c r="D58" s="303" t="s">
        <v>1613</v>
      </c>
      <c r="E58" s="303"/>
      <c r="F58" s="303"/>
      <c r="G58" s="303"/>
      <c r="H58" s="303"/>
      <c r="I58" s="303"/>
      <c r="J58" s="303"/>
      <c r="K58" s="301"/>
    </row>
    <row r="59" s="1" customFormat="1" ht="15" customHeight="1">
      <c r="B59" s="299"/>
      <c r="C59" s="305"/>
      <c r="D59" s="303" t="s">
        <v>1614</v>
      </c>
      <c r="E59" s="303"/>
      <c r="F59" s="303"/>
      <c r="G59" s="303"/>
      <c r="H59" s="303"/>
      <c r="I59" s="303"/>
      <c r="J59" s="303"/>
      <c r="K59" s="301"/>
    </row>
    <row r="60" s="1" customFormat="1" ht="15" customHeight="1">
      <c r="B60" s="299"/>
      <c r="C60" s="305"/>
      <c r="D60" s="303" t="s">
        <v>1615</v>
      </c>
      <c r="E60" s="303"/>
      <c r="F60" s="303"/>
      <c r="G60" s="303"/>
      <c r="H60" s="303"/>
      <c r="I60" s="303"/>
      <c r="J60" s="303"/>
      <c r="K60" s="301"/>
    </row>
    <row r="61" s="1" customFormat="1" ht="15" customHeight="1">
      <c r="B61" s="299"/>
      <c r="C61" s="305"/>
      <c r="D61" s="303" t="s">
        <v>1616</v>
      </c>
      <c r="E61" s="303"/>
      <c r="F61" s="303"/>
      <c r="G61" s="303"/>
      <c r="H61" s="303"/>
      <c r="I61" s="303"/>
      <c r="J61" s="303"/>
      <c r="K61" s="301"/>
    </row>
    <row r="62" s="1" customFormat="1" ht="15" customHeight="1">
      <c r="B62" s="299"/>
      <c r="C62" s="305"/>
      <c r="D62" s="308" t="s">
        <v>1617</v>
      </c>
      <c r="E62" s="308"/>
      <c r="F62" s="308"/>
      <c r="G62" s="308"/>
      <c r="H62" s="308"/>
      <c r="I62" s="308"/>
      <c r="J62" s="308"/>
      <c r="K62" s="301"/>
    </row>
    <row r="63" s="1" customFormat="1" ht="15" customHeight="1">
      <c r="B63" s="299"/>
      <c r="C63" s="305"/>
      <c r="D63" s="303" t="s">
        <v>1618</v>
      </c>
      <c r="E63" s="303"/>
      <c r="F63" s="303"/>
      <c r="G63" s="303"/>
      <c r="H63" s="303"/>
      <c r="I63" s="303"/>
      <c r="J63" s="303"/>
      <c r="K63" s="301"/>
    </row>
    <row r="64" s="1" customFormat="1" ht="12.75" customHeight="1">
      <c r="B64" s="299"/>
      <c r="C64" s="305"/>
      <c r="D64" s="305"/>
      <c r="E64" s="309"/>
      <c r="F64" s="305"/>
      <c r="G64" s="305"/>
      <c r="H64" s="305"/>
      <c r="I64" s="305"/>
      <c r="J64" s="305"/>
      <c r="K64" s="301"/>
    </row>
    <row r="65" s="1" customFormat="1" ht="15" customHeight="1">
      <c r="B65" s="299"/>
      <c r="C65" s="305"/>
      <c r="D65" s="303" t="s">
        <v>1619</v>
      </c>
      <c r="E65" s="303"/>
      <c r="F65" s="303"/>
      <c r="G65" s="303"/>
      <c r="H65" s="303"/>
      <c r="I65" s="303"/>
      <c r="J65" s="303"/>
      <c r="K65" s="301"/>
    </row>
    <row r="66" s="1" customFormat="1" ht="15" customHeight="1">
      <c r="B66" s="299"/>
      <c r="C66" s="305"/>
      <c r="D66" s="308" t="s">
        <v>1620</v>
      </c>
      <c r="E66" s="308"/>
      <c r="F66" s="308"/>
      <c r="G66" s="308"/>
      <c r="H66" s="308"/>
      <c r="I66" s="308"/>
      <c r="J66" s="308"/>
      <c r="K66" s="301"/>
    </row>
    <row r="67" s="1" customFormat="1" ht="15" customHeight="1">
      <c r="B67" s="299"/>
      <c r="C67" s="305"/>
      <c r="D67" s="303" t="s">
        <v>1621</v>
      </c>
      <c r="E67" s="303"/>
      <c r="F67" s="303"/>
      <c r="G67" s="303"/>
      <c r="H67" s="303"/>
      <c r="I67" s="303"/>
      <c r="J67" s="303"/>
      <c r="K67" s="301"/>
    </row>
    <row r="68" s="1" customFormat="1" ht="15" customHeight="1">
      <c r="B68" s="299"/>
      <c r="C68" s="305"/>
      <c r="D68" s="303" t="s">
        <v>1622</v>
      </c>
      <c r="E68" s="303"/>
      <c r="F68" s="303"/>
      <c r="G68" s="303"/>
      <c r="H68" s="303"/>
      <c r="I68" s="303"/>
      <c r="J68" s="303"/>
      <c r="K68" s="301"/>
    </row>
    <row r="69" s="1" customFormat="1" ht="15" customHeight="1">
      <c r="B69" s="299"/>
      <c r="C69" s="305"/>
      <c r="D69" s="303" t="s">
        <v>1623</v>
      </c>
      <c r="E69" s="303"/>
      <c r="F69" s="303"/>
      <c r="G69" s="303"/>
      <c r="H69" s="303"/>
      <c r="I69" s="303"/>
      <c r="J69" s="303"/>
      <c r="K69" s="301"/>
    </row>
    <row r="70" s="1" customFormat="1" ht="15" customHeight="1">
      <c r="B70" s="299"/>
      <c r="C70" s="305"/>
      <c r="D70" s="303" t="s">
        <v>1624</v>
      </c>
      <c r="E70" s="303"/>
      <c r="F70" s="303"/>
      <c r="G70" s="303"/>
      <c r="H70" s="303"/>
      <c r="I70" s="303"/>
      <c r="J70" s="303"/>
      <c r="K70" s="301"/>
    </row>
    <row r="71" s="1" customFormat="1" ht="12.75" customHeight="1">
      <c r="B71" s="310"/>
      <c r="C71" s="311"/>
      <c r="D71" s="311"/>
      <c r="E71" s="311"/>
      <c r="F71" s="311"/>
      <c r="G71" s="311"/>
      <c r="H71" s="311"/>
      <c r="I71" s="311"/>
      <c r="J71" s="311"/>
      <c r="K71" s="312"/>
    </row>
    <row r="72" s="1" customFormat="1" ht="18.75" customHeight="1">
      <c r="B72" s="313"/>
      <c r="C72" s="313"/>
      <c r="D72" s="313"/>
      <c r="E72" s="313"/>
      <c r="F72" s="313"/>
      <c r="G72" s="313"/>
      <c r="H72" s="313"/>
      <c r="I72" s="313"/>
      <c r="J72" s="313"/>
      <c r="K72" s="314"/>
    </row>
    <row r="73" s="1" customFormat="1" ht="18.75" customHeight="1">
      <c r="B73" s="314"/>
      <c r="C73" s="314"/>
      <c r="D73" s="314"/>
      <c r="E73" s="314"/>
      <c r="F73" s="314"/>
      <c r="G73" s="314"/>
      <c r="H73" s="314"/>
      <c r="I73" s="314"/>
      <c r="J73" s="314"/>
      <c r="K73" s="314"/>
    </row>
    <row r="74" s="1" customFormat="1" ht="7.5" customHeight="1">
      <c r="B74" s="315"/>
      <c r="C74" s="316"/>
      <c r="D74" s="316"/>
      <c r="E74" s="316"/>
      <c r="F74" s="316"/>
      <c r="G74" s="316"/>
      <c r="H74" s="316"/>
      <c r="I74" s="316"/>
      <c r="J74" s="316"/>
      <c r="K74" s="317"/>
    </row>
    <row r="75" s="1" customFormat="1" ht="45" customHeight="1">
      <c r="B75" s="318"/>
      <c r="C75" s="319" t="s">
        <v>1625</v>
      </c>
      <c r="D75" s="319"/>
      <c r="E75" s="319"/>
      <c r="F75" s="319"/>
      <c r="G75" s="319"/>
      <c r="H75" s="319"/>
      <c r="I75" s="319"/>
      <c r="J75" s="319"/>
      <c r="K75" s="320"/>
    </row>
    <row r="76" s="1" customFormat="1" ht="17.25" customHeight="1">
      <c r="B76" s="318"/>
      <c r="C76" s="321" t="s">
        <v>1626</v>
      </c>
      <c r="D76" s="321"/>
      <c r="E76" s="321"/>
      <c r="F76" s="321" t="s">
        <v>1627</v>
      </c>
      <c r="G76" s="322"/>
      <c r="H76" s="321" t="s">
        <v>57</v>
      </c>
      <c r="I76" s="321" t="s">
        <v>60</v>
      </c>
      <c r="J76" s="321" t="s">
        <v>1628</v>
      </c>
      <c r="K76" s="320"/>
    </row>
    <row r="77" s="1" customFormat="1" ht="17.25" customHeight="1">
      <c r="B77" s="318"/>
      <c r="C77" s="323" t="s">
        <v>1629</v>
      </c>
      <c r="D77" s="323"/>
      <c r="E77" s="323"/>
      <c r="F77" s="324" t="s">
        <v>1630</v>
      </c>
      <c r="G77" s="325"/>
      <c r="H77" s="323"/>
      <c r="I77" s="323"/>
      <c r="J77" s="323" t="s">
        <v>1631</v>
      </c>
      <c r="K77" s="320"/>
    </row>
    <row r="78" s="1" customFormat="1" ht="5.25" customHeight="1">
      <c r="B78" s="318"/>
      <c r="C78" s="326"/>
      <c r="D78" s="326"/>
      <c r="E78" s="326"/>
      <c r="F78" s="326"/>
      <c r="G78" s="327"/>
      <c r="H78" s="326"/>
      <c r="I78" s="326"/>
      <c r="J78" s="326"/>
      <c r="K78" s="320"/>
    </row>
    <row r="79" s="1" customFormat="1" ht="15" customHeight="1">
      <c r="B79" s="318"/>
      <c r="C79" s="306" t="s">
        <v>56</v>
      </c>
      <c r="D79" s="328"/>
      <c r="E79" s="328"/>
      <c r="F79" s="329" t="s">
        <v>1632</v>
      </c>
      <c r="G79" s="330"/>
      <c r="H79" s="306" t="s">
        <v>1633</v>
      </c>
      <c r="I79" s="306" t="s">
        <v>1634</v>
      </c>
      <c r="J79" s="306">
        <v>20</v>
      </c>
      <c r="K79" s="320"/>
    </row>
    <row r="80" s="1" customFormat="1" ht="15" customHeight="1">
      <c r="B80" s="318"/>
      <c r="C80" s="306" t="s">
        <v>1635</v>
      </c>
      <c r="D80" s="306"/>
      <c r="E80" s="306"/>
      <c r="F80" s="329" t="s">
        <v>1632</v>
      </c>
      <c r="G80" s="330"/>
      <c r="H80" s="306" t="s">
        <v>1636</v>
      </c>
      <c r="I80" s="306" t="s">
        <v>1634</v>
      </c>
      <c r="J80" s="306">
        <v>120</v>
      </c>
      <c r="K80" s="320"/>
    </row>
    <row r="81" s="1" customFormat="1" ht="15" customHeight="1">
      <c r="B81" s="331"/>
      <c r="C81" s="306" t="s">
        <v>1637</v>
      </c>
      <c r="D81" s="306"/>
      <c r="E81" s="306"/>
      <c r="F81" s="329" t="s">
        <v>1638</v>
      </c>
      <c r="G81" s="330"/>
      <c r="H81" s="306" t="s">
        <v>1639</v>
      </c>
      <c r="I81" s="306" t="s">
        <v>1634</v>
      </c>
      <c r="J81" s="306">
        <v>50</v>
      </c>
      <c r="K81" s="320"/>
    </row>
    <row r="82" s="1" customFormat="1" ht="15" customHeight="1">
      <c r="B82" s="331"/>
      <c r="C82" s="306" t="s">
        <v>1640</v>
      </c>
      <c r="D82" s="306"/>
      <c r="E82" s="306"/>
      <c r="F82" s="329" t="s">
        <v>1632</v>
      </c>
      <c r="G82" s="330"/>
      <c r="H82" s="306" t="s">
        <v>1641</v>
      </c>
      <c r="I82" s="306" t="s">
        <v>1642</v>
      </c>
      <c r="J82" s="306"/>
      <c r="K82" s="320"/>
    </row>
    <row r="83" s="1" customFormat="1" ht="15" customHeight="1">
      <c r="B83" s="331"/>
      <c r="C83" s="332" t="s">
        <v>1643</v>
      </c>
      <c r="D83" s="332"/>
      <c r="E83" s="332"/>
      <c r="F83" s="333" t="s">
        <v>1638</v>
      </c>
      <c r="G83" s="332"/>
      <c r="H83" s="332" t="s">
        <v>1644</v>
      </c>
      <c r="I83" s="332" t="s">
        <v>1634</v>
      </c>
      <c r="J83" s="332">
        <v>15</v>
      </c>
      <c r="K83" s="320"/>
    </row>
    <row r="84" s="1" customFormat="1" ht="15" customHeight="1">
      <c r="B84" s="331"/>
      <c r="C84" s="332" t="s">
        <v>1645</v>
      </c>
      <c r="D84" s="332"/>
      <c r="E84" s="332"/>
      <c r="F84" s="333" t="s">
        <v>1638</v>
      </c>
      <c r="G84" s="332"/>
      <c r="H84" s="332" t="s">
        <v>1646</v>
      </c>
      <c r="I84" s="332" t="s">
        <v>1634</v>
      </c>
      <c r="J84" s="332">
        <v>15</v>
      </c>
      <c r="K84" s="320"/>
    </row>
    <row r="85" s="1" customFormat="1" ht="15" customHeight="1">
      <c r="B85" s="331"/>
      <c r="C85" s="332" t="s">
        <v>1647</v>
      </c>
      <c r="D85" s="332"/>
      <c r="E85" s="332"/>
      <c r="F85" s="333" t="s">
        <v>1638</v>
      </c>
      <c r="G85" s="332"/>
      <c r="H85" s="332" t="s">
        <v>1648</v>
      </c>
      <c r="I85" s="332" t="s">
        <v>1634</v>
      </c>
      <c r="J85" s="332">
        <v>20</v>
      </c>
      <c r="K85" s="320"/>
    </row>
    <row r="86" s="1" customFormat="1" ht="15" customHeight="1">
      <c r="B86" s="331"/>
      <c r="C86" s="332" t="s">
        <v>1649</v>
      </c>
      <c r="D86" s="332"/>
      <c r="E86" s="332"/>
      <c r="F86" s="333" t="s">
        <v>1638</v>
      </c>
      <c r="G86" s="332"/>
      <c r="H86" s="332" t="s">
        <v>1650</v>
      </c>
      <c r="I86" s="332" t="s">
        <v>1634</v>
      </c>
      <c r="J86" s="332">
        <v>20</v>
      </c>
      <c r="K86" s="320"/>
    </row>
    <row r="87" s="1" customFormat="1" ht="15" customHeight="1">
      <c r="B87" s="331"/>
      <c r="C87" s="306" t="s">
        <v>1651</v>
      </c>
      <c r="D87" s="306"/>
      <c r="E87" s="306"/>
      <c r="F87" s="329" t="s">
        <v>1638</v>
      </c>
      <c r="G87" s="330"/>
      <c r="H87" s="306" t="s">
        <v>1652</v>
      </c>
      <c r="I87" s="306" t="s">
        <v>1634</v>
      </c>
      <c r="J87" s="306">
        <v>50</v>
      </c>
      <c r="K87" s="320"/>
    </row>
    <row r="88" s="1" customFormat="1" ht="15" customHeight="1">
      <c r="B88" s="331"/>
      <c r="C88" s="306" t="s">
        <v>1653</v>
      </c>
      <c r="D88" s="306"/>
      <c r="E88" s="306"/>
      <c r="F88" s="329" t="s">
        <v>1638</v>
      </c>
      <c r="G88" s="330"/>
      <c r="H88" s="306" t="s">
        <v>1654</v>
      </c>
      <c r="I88" s="306" t="s">
        <v>1634</v>
      </c>
      <c r="J88" s="306">
        <v>20</v>
      </c>
      <c r="K88" s="320"/>
    </row>
    <row r="89" s="1" customFormat="1" ht="15" customHeight="1">
      <c r="B89" s="331"/>
      <c r="C89" s="306" t="s">
        <v>1655</v>
      </c>
      <c r="D89" s="306"/>
      <c r="E89" s="306"/>
      <c r="F89" s="329" t="s">
        <v>1638</v>
      </c>
      <c r="G89" s="330"/>
      <c r="H89" s="306" t="s">
        <v>1656</v>
      </c>
      <c r="I89" s="306" t="s">
        <v>1634</v>
      </c>
      <c r="J89" s="306">
        <v>20</v>
      </c>
      <c r="K89" s="320"/>
    </row>
    <row r="90" s="1" customFormat="1" ht="15" customHeight="1">
      <c r="B90" s="331"/>
      <c r="C90" s="306" t="s">
        <v>1657</v>
      </c>
      <c r="D90" s="306"/>
      <c r="E90" s="306"/>
      <c r="F90" s="329" t="s">
        <v>1638</v>
      </c>
      <c r="G90" s="330"/>
      <c r="H90" s="306" t="s">
        <v>1658</v>
      </c>
      <c r="I90" s="306" t="s">
        <v>1634</v>
      </c>
      <c r="J90" s="306">
        <v>50</v>
      </c>
      <c r="K90" s="320"/>
    </row>
    <row r="91" s="1" customFormat="1" ht="15" customHeight="1">
      <c r="B91" s="331"/>
      <c r="C91" s="306" t="s">
        <v>1659</v>
      </c>
      <c r="D91" s="306"/>
      <c r="E91" s="306"/>
      <c r="F91" s="329" t="s">
        <v>1638</v>
      </c>
      <c r="G91" s="330"/>
      <c r="H91" s="306" t="s">
        <v>1659</v>
      </c>
      <c r="I91" s="306" t="s">
        <v>1634</v>
      </c>
      <c r="J91" s="306">
        <v>50</v>
      </c>
      <c r="K91" s="320"/>
    </row>
    <row r="92" s="1" customFormat="1" ht="15" customHeight="1">
      <c r="B92" s="331"/>
      <c r="C92" s="306" t="s">
        <v>1660</v>
      </c>
      <c r="D92" s="306"/>
      <c r="E92" s="306"/>
      <c r="F92" s="329" t="s">
        <v>1638</v>
      </c>
      <c r="G92" s="330"/>
      <c r="H92" s="306" t="s">
        <v>1661</v>
      </c>
      <c r="I92" s="306" t="s">
        <v>1634</v>
      </c>
      <c r="J92" s="306">
        <v>255</v>
      </c>
      <c r="K92" s="320"/>
    </row>
    <row r="93" s="1" customFormat="1" ht="15" customHeight="1">
      <c r="B93" s="331"/>
      <c r="C93" s="306" t="s">
        <v>1662</v>
      </c>
      <c r="D93" s="306"/>
      <c r="E93" s="306"/>
      <c r="F93" s="329" t="s">
        <v>1632</v>
      </c>
      <c r="G93" s="330"/>
      <c r="H93" s="306" t="s">
        <v>1663</v>
      </c>
      <c r="I93" s="306" t="s">
        <v>1664</v>
      </c>
      <c r="J93" s="306"/>
      <c r="K93" s="320"/>
    </row>
    <row r="94" s="1" customFormat="1" ht="15" customHeight="1">
      <c r="B94" s="331"/>
      <c r="C94" s="306" t="s">
        <v>1665</v>
      </c>
      <c r="D94" s="306"/>
      <c r="E94" s="306"/>
      <c r="F94" s="329" t="s">
        <v>1632</v>
      </c>
      <c r="G94" s="330"/>
      <c r="H94" s="306" t="s">
        <v>1666</v>
      </c>
      <c r="I94" s="306" t="s">
        <v>1667</v>
      </c>
      <c r="J94" s="306"/>
      <c r="K94" s="320"/>
    </row>
    <row r="95" s="1" customFormat="1" ht="15" customHeight="1">
      <c r="B95" s="331"/>
      <c r="C95" s="306" t="s">
        <v>1668</v>
      </c>
      <c r="D95" s="306"/>
      <c r="E95" s="306"/>
      <c r="F95" s="329" t="s">
        <v>1632</v>
      </c>
      <c r="G95" s="330"/>
      <c r="H95" s="306" t="s">
        <v>1668</v>
      </c>
      <c r="I95" s="306" t="s">
        <v>1667</v>
      </c>
      <c r="J95" s="306"/>
      <c r="K95" s="320"/>
    </row>
    <row r="96" s="1" customFormat="1" ht="15" customHeight="1">
      <c r="B96" s="331"/>
      <c r="C96" s="306" t="s">
        <v>41</v>
      </c>
      <c r="D96" s="306"/>
      <c r="E96" s="306"/>
      <c r="F96" s="329" t="s">
        <v>1632</v>
      </c>
      <c r="G96" s="330"/>
      <c r="H96" s="306" t="s">
        <v>1669</v>
      </c>
      <c r="I96" s="306" t="s">
        <v>1667</v>
      </c>
      <c r="J96" s="306"/>
      <c r="K96" s="320"/>
    </row>
    <row r="97" s="1" customFormat="1" ht="15" customHeight="1">
      <c r="B97" s="331"/>
      <c r="C97" s="306" t="s">
        <v>51</v>
      </c>
      <c r="D97" s="306"/>
      <c r="E97" s="306"/>
      <c r="F97" s="329" t="s">
        <v>1632</v>
      </c>
      <c r="G97" s="330"/>
      <c r="H97" s="306" t="s">
        <v>1670</v>
      </c>
      <c r="I97" s="306" t="s">
        <v>1667</v>
      </c>
      <c r="J97" s="306"/>
      <c r="K97" s="320"/>
    </row>
    <row r="98" s="1" customFormat="1" ht="15" customHeight="1">
      <c r="B98" s="334"/>
      <c r="C98" s="335"/>
      <c r="D98" s="335"/>
      <c r="E98" s="335"/>
      <c r="F98" s="335"/>
      <c r="G98" s="335"/>
      <c r="H98" s="335"/>
      <c r="I98" s="335"/>
      <c r="J98" s="335"/>
      <c r="K98" s="336"/>
    </row>
    <row r="99" s="1" customFormat="1" ht="18.75" customHeight="1">
      <c r="B99" s="337"/>
      <c r="C99" s="338"/>
      <c r="D99" s="338"/>
      <c r="E99" s="338"/>
      <c r="F99" s="338"/>
      <c r="G99" s="338"/>
      <c r="H99" s="338"/>
      <c r="I99" s="338"/>
      <c r="J99" s="338"/>
      <c r="K99" s="337"/>
    </row>
    <row r="100" s="1" customFormat="1" ht="18.75" customHeight="1">
      <c r="B100" s="314"/>
      <c r="C100" s="314"/>
      <c r="D100" s="314"/>
      <c r="E100" s="314"/>
      <c r="F100" s="314"/>
      <c r="G100" s="314"/>
      <c r="H100" s="314"/>
      <c r="I100" s="314"/>
      <c r="J100" s="314"/>
      <c r="K100" s="314"/>
    </row>
    <row r="101" s="1" customFormat="1" ht="7.5" customHeight="1">
      <c r="B101" s="315"/>
      <c r="C101" s="316"/>
      <c r="D101" s="316"/>
      <c r="E101" s="316"/>
      <c r="F101" s="316"/>
      <c r="G101" s="316"/>
      <c r="H101" s="316"/>
      <c r="I101" s="316"/>
      <c r="J101" s="316"/>
      <c r="K101" s="317"/>
    </row>
    <row r="102" s="1" customFormat="1" ht="45" customHeight="1">
      <c r="B102" s="318"/>
      <c r="C102" s="319" t="s">
        <v>1671</v>
      </c>
      <c r="D102" s="319"/>
      <c r="E102" s="319"/>
      <c r="F102" s="319"/>
      <c r="G102" s="319"/>
      <c r="H102" s="319"/>
      <c r="I102" s="319"/>
      <c r="J102" s="319"/>
      <c r="K102" s="320"/>
    </row>
    <row r="103" s="1" customFormat="1" ht="17.25" customHeight="1">
      <c r="B103" s="318"/>
      <c r="C103" s="321" t="s">
        <v>1626</v>
      </c>
      <c r="D103" s="321"/>
      <c r="E103" s="321"/>
      <c r="F103" s="321" t="s">
        <v>1627</v>
      </c>
      <c r="G103" s="322"/>
      <c r="H103" s="321" t="s">
        <v>57</v>
      </c>
      <c r="I103" s="321" t="s">
        <v>60</v>
      </c>
      <c r="J103" s="321" t="s">
        <v>1628</v>
      </c>
      <c r="K103" s="320"/>
    </row>
    <row r="104" s="1" customFormat="1" ht="17.25" customHeight="1">
      <c r="B104" s="318"/>
      <c r="C104" s="323" t="s">
        <v>1629</v>
      </c>
      <c r="D104" s="323"/>
      <c r="E104" s="323"/>
      <c r="F104" s="324" t="s">
        <v>1630</v>
      </c>
      <c r="G104" s="325"/>
      <c r="H104" s="323"/>
      <c r="I104" s="323"/>
      <c r="J104" s="323" t="s">
        <v>1631</v>
      </c>
      <c r="K104" s="320"/>
    </row>
    <row r="105" s="1" customFormat="1" ht="5.25" customHeight="1">
      <c r="B105" s="318"/>
      <c r="C105" s="321"/>
      <c r="D105" s="321"/>
      <c r="E105" s="321"/>
      <c r="F105" s="321"/>
      <c r="G105" s="339"/>
      <c r="H105" s="321"/>
      <c r="I105" s="321"/>
      <c r="J105" s="321"/>
      <c r="K105" s="320"/>
    </row>
    <row r="106" s="1" customFormat="1" ht="15" customHeight="1">
      <c r="B106" s="318"/>
      <c r="C106" s="306" t="s">
        <v>56</v>
      </c>
      <c r="D106" s="328"/>
      <c r="E106" s="328"/>
      <c r="F106" s="329" t="s">
        <v>1632</v>
      </c>
      <c r="G106" s="306"/>
      <c r="H106" s="306" t="s">
        <v>1672</v>
      </c>
      <c r="I106" s="306" t="s">
        <v>1634</v>
      </c>
      <c r="J106" s="306">
        <v>20</v>
      </c>
      <c r="K106" s="320"/>
    </row>
    <row r="107" s="1" customFormat="1" ht="15" customHeight="1">
      <c r="B107" s="318"/>
      <c r="C107" s="306" t="s">
        <v>1635</v>
      </c>
      <c r="D107" s="306"/>
      <c r="E107" s="306"/>
      <c r="F107" s="329" t="s">
        <v>1632</v>
      </c>
      <c r="G107" s="306"/>
      <c r="H107" s="306" t="s">
        <v>1672</v>
      </c>
      <c r="I107" s="306" t="s">
        <v>1634</v>
      </c>
      <c r="J107" s="306">
        <v>120</v>
      </c>
      <c r="K107" s="320"/>
    </row>
    <row r="108" s="1" customFormat="1" ht="15" customHeight="1">
      <c r="B108" s="331"/>
      <c r="C108" s="306" t="s">
        <v>1637</v>
      </c>
      <c r="D108" s="306"/>
      <c r="E108" s="306"/>
      <c r="F108" s="329" t="s">
        <v>1638</v>
      </c>
      <c r="G108" s="306"/>
      <c r="H108" s="306" t="s">
        <v>1672</v>
      </c>
      <c r="I108" s="306" t="s">
        <v>1634</v>
      </c>
      <c r="J108" s="306">
        <v>50</v>
      </c>
      <c r="K108" s="320"/>
    </row>
    <row r="109" s="1" customFormat="1" ht="15" customHeight="1">
      <c r="B109" s="331"/>
      <c r="C109" s="306" t="s">
        <v>1640</v>
      </c>
      <c r="D109" s="306"/>
      <c r="E109" s="306"/>
      <c r="F109" s="329" t="s">
        <v>1632</v>
      </c>
      <c r="G109" s="306"/>
      <c r="H109" s="306" t="s">
        <v>1672</v>
      </c>
      <c r="I109" s="306" t="s">
        <v>1642</v>
      </c>
      <c r="J109" s="306"/>
      <c r="K109" s="320"/>
    </row>
    <row r="110" s="1" customFormat="1" ht="15" customHeight="1">
      <c r="B110" s="331"/>
      <c r="C110" s="306" t="s">
        <v>1651</v>
      </c>
      <c r="D110" s="306"/>
      <c r="E110" s="306"/>
      <c r="F110" s="329" t="s">
        <v>1638</v>
      </c>
      <c r="G110" s="306"/>
      <c r="H110" s="306" t="s">
        <v>1672</v>
      </c>
      <c r="I110" s="306" t="s">
        <v>1634</v>
      </c>
      <c r="J110" s="306">
        <v>50</v>
      </c>
      <c r="K110" s="320"/>
    </row>
    <row r="111" s="1" customFormat="1" ht="15" customHeight="1">
      <c r="B111" s="331"/>
      <c r="C111" s="306" t="s">
        <v>1659</v>
      </c>
      <c r="D111" s="306"/>
      <c r="E111" s="306"/>
      <c r="F111" s="329" t="s">
        <v>1638</v>
      </c>
      <c r="G111" s="306"/>
      <c r="H111" s="306" t="s">
        <v>1672</v>
      </c>
      <c r="I111" s="306" t="s">
        <v>1634</v>
      </c>
      <c r="J111" s="306">
        <v>50</v>
      </c>
      <c r="K111" s="320"/>
    </row>
    <row r="112" s="1" customFormat="1" ht="15" customHeight="1">
      <c r="B112" s="331"/>
      <c r="C112" s="306" t="s">
        <v>1657</v>
      </c>
      <c r="D112" s="306"/>
      <c r="E112" s="306"/>
      <c r="F112" s="329" t="s">
        <v>1638</v>
      </c>
      <c r="G112" s="306"/>
      <c r="H112" s="306" t="s">
        <v>1672</v>
      </c>
      <c r="I112" s="306" t="s">
        <v>1634</v>
      </c>
      <c r="J112" s="306">
        <v>50</v>
      </c>
      <c r="K112" s="320"/>
    </row>
    <row r="113" s="1" customFormat="1" ht="15" customHeight="1">
      <c r="B113" s="331"/>
      <c r="C113" s="306" t="s">
        <v>56</v>
      </c>
      <c r="D113" s="306"/>
      <c r="E113" s="306"/>
      <c r="F113" s="329" t="s">
        <v>1632</v>
      </c>
      <c r="G113" s="306"/>
      <c r="H113" s="306" t="s">
        <v>1673</v>
      </c>
      <c r="I113" s="306" t="s">
        <v>1634</v>
      </c>
      <c r="J113" s="306">
        <v>20</v>
      </c>
      <c r="K113" s="320"/>
    </row>
    <row r="114" s="1" customFormat="1" ht="15" customHeight="1">
      <c r="B114" s="331"/>
      <c r="C114" s="306" t="s">
        <v>1674</v>
      </c>
      <c r="D114" s="306"/>
      <c r="E114" s="306"/>
      <c r="F114" s="329" t="s">
        <v>1632</v>
      </c>
      <c r="G114" s="306"/>
      <c r="H114" s="306" t="s">
        <v>1675</v>
      </c>
      <c r="I114" s="306" t="s">
        <v>1634</v>
      </c>
      <c r="J114" s="306">
        <v>120</v>
      </c>
      <c r="K114" s="320"/>
    </row>
    <row r="115" s="1" customFormat="1" ht="15" customHeight="1">
      <c r="B115" s="331"/>
      <c r="C115" s="306" t="s">
        <v>41</v>
      </c>
      <c r="D115" s="306"/>
      <c r="E115" s="306"/>
      <c r="F115" s="329" t="s">
        <v>1632</v>
      </c>
      <c r="G115" s="306"/>
      <c r="H115" s="306" t="s">
        <v>1676</v>
      </c>
      <c r="I115" s="306" t="s">
        <v>1667</v>
      </c>
      <c r="J115" s="306"/>
      <c r="K115" s="320"/>
    </row>
    <row r="116" s="1" customFormat="1" ht="15" customHeight="1">
      <c r="B116" s="331"/>
      <c r="C116" s="306" t="s">
        <v>51</v>
      </c>
      <c r="D116" s="306"/>
      <c r="E116" s="306"/>
      <c r="F116" s="329" t="s">
        <v>1632</v>
      </c>
      <c r="G116" s="306"/>
      <c r="H116" s="306" t="s">
        <v>1677</v>
      </c>
      <c r="I116" s="306" t="s">
        <v>1667</v>
      </c>
      <c r="J116" s="306"/>
      <c r="K116" s="320"/>
    </row>
    <row r="117" s="1" customFormat="1" ht="15" customHeight="1">
      <c r="B117" s="331"/>
      <c r="C117" s="306" t="s">
        <v>60</v>
      </c>
      <c r="D117" s="306"/>
      <c r="E117" s="306"/>
      <c r="F117" s="329" t="s">
        <v>1632</v>
      </c>
      <c r="G117" s="306"/>
      <c r="H117" s="306" t="s">
        <v>1678</v>
      </c>
      <c r="I117" s="306" t="s">
        <v>1679</v>
      </c>
      <c r="J117" s="306"/>
      <c r="K117" s="320"/>
    </row>
    <row r="118" s="1" customFormat="1" ht="15" customHeight="1">
      <c r="B118" s="334"/>
      <c r="C118" s="340"/>
      <c r="D118" s="340"/>
      <c r="E118" s="340"/>
      <c r="F118" s="340"/>
      <c r="G118" s="340"/>
      <c r="H118" s="340"/>
      <c r="I118" s="340"/>
      <c r="J118" s="340"/>
      <c r="K118" s="336"/>
    </row>
    <row r="119" s="1" customFormat="1" ht="18.75" customHeight="1">
      <c r="B119" s="341"/>
      <c r="C119" s="342"/>
      <c r="D119" s="342"/>
      <c r="E119" s="342"/>
      <c r="F119" s="343"/>
      <c r="G119" s="342"/>
      <c r="H119" s="342"/>
      <c r="I119" s="342"/>
      <c r="J119" s="342"/>
      <c r="K119" s="341"/>
    </row>
    <row r="120" s="1" customFormat="1" ht="18.75" customHeight="1">
      <c r="B120" s="314"/>
      <c r="C120" s="314"/>
      <c r="D120" s="314"/>
      <c r="E120" s="314"/>
      <c r="F120" s="314"/>
      <c r="G120" s="314"/>
      <c r="H120" s="314"/>
      <c r="I120" s="314"/>
      <c r="J120" s="314"/>
      <c r="K120" s="314"/>
    </row>
    <row r="121" s="1" customFormat="1" ht="7.5" customHeight="1">
      <c r="B121" s="344"/>
      <c r="C121" s="345"/>
      <c r="D121" s="345"/>
      <c r="E121" s="345"/>
      <c r="F121" s="345"/>
      <c r="G121" s="345"/>
      <c r="H121" s="345"/>
      <c r="I121" s="345"/>
      <c r="J121" s="345"/>
      <c r="K121" s="346"/>
    </row>
    <row r="122" s="1" customFormat="1" ht="45" customHeight="1">
      <c r="B122" s="347"/>
      <c r="C122" s="297" t="s">
        <v>1680</v>
      </c>
      <c r="D122" s="297"/>
      <c r="E122" s="297"/>
      <c r="F122" s="297"/>
      <c r="G122" s="297"/>
      <c r="H122" s="297"/>
      <c r="I122" s="297"/>
      <c r="J122" s="297"/>
      <c r="K122" s="348"/>
    </row>
    <row r="123" s="1" customFormat="1" ht="17.25" customHeight="1">
      <c r="B123" s="349"/>
      <c r="C123" s="321" t="s">
        <v>1626</v>
      </c>
      <c r="D123" s="321"/>
      <c r="E123" s="321"/>
      <c r="F123" s="321" t="s">
        <v>1627</v>
      </c>
      <c r="G123" s="322"/>
      <c r="H123" s="321" t="s">
        <v>57</v>
      </c>
      <c r="I123" s="321" t="s">
        <v>60</v>
      </c>
      <c r="J123" s="321" t="s">
        <v>1628</v>
      </c>
      <c r="K123" s="350"/>
    </row>
    <row r="124" s="1" customFormat="1" ht="17.25" customHeight="1">
      <c r="B124" s="349"/>
      <c r="C124" s="323" t="s">
        <v>1629</v>
      </c>
      <c r="D124" s="323"/>
      <c r="E124" s="323"/>
      <c r="F124" s="324" t="s">
        <v>1630</v>
      </c>
      <c r="G124" s="325"/>
      <c r="H124" s="323"/>
      <c r="I124" s="323"/>
      <c r="J124" s="323" t="s">
        <v>1631</v>
      </c>
      <c r="K124" s="350"/>
    </row>
    <row r="125" s="1" customFormat="1" ht="5.25" customHeight="1">
      <c r="B125" s="351"/>
      <c r="C125" s="326"/>
      <c r="D125" s="326"/>
      <c r="E125" s="326"/>
      <c r="F125" s="326"/>
      <c r="G125" s="352"/>
      <c r="H125" s="326"/>
      <c r="I125" s="326"/>
      <c r="J125" s="326"/>
      <c r="K125" s="353"/>
    </row>
    <row r="126" s="1" customFormat="1" ht="15" customHeight="1">
      <c r="B126" s="351"/>
      <c r="C126" s="306" t="s">
        <v>1635</v>
      </c>
      <c r="D126" s="328"/>
      <c r="E126" s="328"/>
      <c r="F126" s="329" t="s">
        <v>1632</v>
      </c>
      <c r="G126" s="306"/>
      <c r="H126" s="306" t="s">
        <v>1672</v>
      </c>
      <c r="I126" s="306" t="s">
        <v>1634</v>
      </c>
      <c r="J126" s="306">
        <v>120</v>
      </c>
      <c r="K126" s="354"/>
    </row>
    <row r="127" s="1" customFormat="1" ht="15" customHeight="1">
      <c r="B127" s="351"/>
      <c r="C127" s="306" t="s">
        <v>1681</v>
      </c>
      <c r="D127" s="306"/>
      <c r="E127" s="306"/>
      <c r="F127" s="329" t="s">
        <v>1632</v>
      </c>
      <c r="G127" s="306"/>
      <c r="H127" s="306" t="s">
        <v>1682</v>
      </c>
      <c r="I127" s="306" t="s">
        <v>1634</v>
      </c>
      <c r="J127" s="306" t="s">
        <v>1683</v>
      </c>
      <c r="K127" s="354"/>
    </row>
    <row r="128" s="1" customFormat="1" ht="15" customHeight="1">
      <c r="B128" s="351"/>
      <c r="C128" s="306" t="s">
        <v>87</v>
      </c>
      <c r="D128" s="306"/>
      <c r="E128" s="306"/>
      <c r="F128" s="329" t="s">
        <v>1632</v>
      </c>
      <c r="G128" s="306"/>
      <c r="H128" s="306" t="s">
        <v>1684</v>
      </c>
      <c r="I128" s="306" t="s">
        <v>1634</v>
      </c>
      <c r="J128" s="306" t="s">
        <v>1683</v>
      </c>
      <c r="K128" s="354"/>
    </row>
    <row r="129" s="1" customFormat="1" ht="15" customHeight="1">
      <c r="B129" s="351"/>
      <c r="C129" s="306" t="s">
        <v>1643</v>
      </c>
      <c r="D129" s="306"/>
      <c r="E129" s="306"/>
      <c r="F129" s="329" t="s">
        <v>1638</v>
      </c>
      <c r="G129" s="306"/>
      <c r="H129" s="306" t="s">
        <v>1644</v>
      </c>
      <c r="I129" s="306" t="s">
        <v>1634</v>
      </c>
      <c r="J129" s="306">
        <v>15</v>
      </c>
      <c r="K129" s="354"/>
    </row>
    <row r="130" s="1" customFormat="1" ht="15" customHeight="1">
      <c r="B130" s="351"/>
      <c r="C130" s="332" t="s">
        <v>1645</v>
      </c>
      <c r="D130" s="332"/>
      <c r="E130" s="332"/>
      <c r="F130" s="333" t="s">
        <v>1638</v>
      </c>
      <c r="G130" s="332"/>
      <c r="H130" s="332" t="s">
        <v>1646</v>
      </c>
      <c r="I130" s="332" t="s">
        <v>1634</v>
      </c>
      <c r="J130" s="332">
        <v>15</v>
      </c>
      <c r="K130" s="354"/>
    </row>
    <row r="131" s="1" customFormat="1" ht="15" customHeight="1">
      <c r="B131" s="351"/>
      <c r="C131" s="332" t="s">
        <v>1647</v>
      </c>
      <c r="D131" s="332"/>
      <c r="E131" s="332"/>
      <c r="F131" s="333" t="s">
        <v>1638</v>
      </c>
      <c r="G131" s="332"/>
      <c r="H131" s="332" t="s">
        <v>1648</v>
      </c>
      <c r="I131" s="332" t="s">
        <v>1634</v>
      </c>
      <c r="J131" s="332">
        <v>20</v>
      </c>
      <c r="K131" s="354"/>
    </row>
    <row r="132" s="1" customFormat="1" ht="15" customHeight="1">
      <c r="B132" s="351"/>
      <c r="C132" s="332" t="s">
        <v>1649</v>
      </c>
      <c r="D132" s="332"/>
      <c r="E132" s="332"/>
      <c r="F132" s="333" t="s">
        <v>1638</v>
      </c>
      <c r="G132" s="332"/>
      <c r="H132" s="332" t="s">
        <v>1650</v>
      </c>
      <c r="I132" s="332" t="s">
        <v>1634</v>
      </c>
      <c r="J132" s="332">
        <v>20</v>
      </c>
      <c r="K132" s="354"/>
    </row>
    <row r="133" s="1" customFormat="1" ht="15" customHeight="1">
      <c r="B133" s="351"/>
      <c r="C133" s="306" t="s">
        <v>1637</v>
      </c>
      <c r="D133" s="306"/>
      <c r="E133" s="306"/>
      <c r="F133" s="329" t="s">
        <v>1638</v>
      </c>
      <c r="G133" s="306"/>
      <c r="H133" s="306" t="s">
        <v>1672</v>
      </c>
      <c r="I133" s="306" t="s">
        <v>1634</v>
      </c>
      <c r="J133" s="306">
        <v>50</v>
      </c>
      <c r="K133" s="354"/>
    </row>
    <row r="134" s="1" customFormat="1" ht="15" customHeight="1">
      <c r="B134" s="351"/>
      <c r="C134" s="306" t="s">
        <v>1651</v>
      </c>
      <c r="D134" s="306"/>
      <c r="E134" s="306"/>
      <c r="F134" s="329" t="s">
        <v>1638</v>
      </c>
      <c r="G134" s="306"/>
      <c r="H134" s="306" t="s">
        <v>1672</v>
      </c>
      <c r="I134" s="306" t="s">
        <v>1634</v>
      </c>
      <c r="J134" s="306">
        <v>50</v>
      </c>
      <c r="K134" s="354"/>
    </row>
    <row r="135" s="1" customFormat="1" ht="15" customHeight="1">
      <c r="B135" s="351"/>
      <c r="C135" s="306" t="s">
        <v>1657</v>
      </c>
      <c r="D135" s="306"/>
      <c r="E135" s="306"/>
      <c r="F135" s="329" t="s">
        <v>1638</v>
      </c>
      <c r="G135" s="306"/>
      <c r="H135" s="306" t="s">
        <v>1672</v>
      </c>
      <c r="I135" s="306" t="s">
        <v>1634</v>
      </c>
      <c r="J135" s="306">
        <v>50</v>
      </c>
      <c r="K135" s="354"/>
    </row>
    <row r="136" s="1" customFormat="1" ht="15" customHeight="1">
      <c r="B136" s="351"/>
      <c r="C136" s="306" t="s">
        <v>1659</v>
      </c>
      <c r="D136" s="306"/>
      <c r="E136" s="306"/>
      <c r="F136" s="329" t="s">
        <v>1638</v>
      </c>
      <c r="G136" s="306"/>
      <c r="H136" s="306" t="s">
        <v>1672</v>
      </c>
      <c r="I136" s="306" t="s">
        <v>1634</v>
      </c>
      <c r="J136" s="306">
        <v>50</v>
      </c>
      <c r="K136" s="354"/>
    </row>
    <row r="137" s="1" customFormat="1" ht="15" customHeight="1">
      <c r="B137" s="351"/>
      <c r="C137" s="306" t="s">
        <v>1660</v>
      </c>
      <c r="D137" s="306"/>
      <c r="E137" s="306"/>
      <c r="F137" s="329" t="s">
        <v>1638</v>
      </c>
      <c r="G137" s="306"/>
      <c r="H137" s="306" t="s">
        <v>1685</v>
      </c>
      <c r="I137" s="306" t="s">
        <v>1634</v>
      </c>
      <c r="J137" s="306">
        <v>255</v>
      </c>
      <c r="K137" s="354"/>
    </row>
    <row r="138" s="1" customFormat="1" ht="15" customHeight="1">
      <c r="B138" s="351"/>
      <c r="C138" s="306" t="s">
        <v>1662</v>
      </c>
      <c r="D138" s="306"/>
      <c r="E138" s="306"/>
      <c r="F138" s="329" t="s">
        <v>1632</v>
      </c>
      <c r="G138" s="306"/>
      <c r="H138" s="306" t="s">
        <v>1686</v>
      </c>
      <c r="I138" s="306" t="s">
        <v>1664</v>
      </c>
      <c r="J138" s="306"/>
      <c r="K138" s="354"/>
    </row>
    <row r="139" s="1" customFormat="1" ht="15" customHeight="1">
      <c r="B139" s="351"/>
      <c r="C139" s="306" t="s">
        <v>1665</v>
      </c>
      <c r="D139" s="306"/>
      <c r="E139" s="306"/>
      <c r="F139" s="329" t="s">
        <v>1632</v>
      </c>
      <c r="G139" s="306"/>
      <c r="H139" s="306" t="s">
        <v>1687</v>
      </c>
      <c r="I139" s="306" t="s">
        <v>1667</v>
      </c>
      <c r="J139" s="306"/>
      <c r="K139" s="354"/>
    </row>
    <row r="140" s="1" customFormat="1" ht="15" customHeight="1">
      <c r="B140" s="351"/>
      <c r="C140" s="306" t="s">
        <v>1668</v>
      </c>
      <c r="D140" s="306"/>
      <c r="E140" s="306"/>
      <c r="F140" s="329" t="s">
        <v>1632</v>
      </c>
      <c r="G140" s="306"/>
      <c r="H140" s="306" t="s">
        <v>1668</v>
      </c>
      <c r="I140" s="306" t="s">
        <v>1667</v>
      </c>
      <c r="J140" s="306"/>
      <c r="K140" s="354"/>
    </row>
    <row r="141" s="1" customFormat="1" ht="15" customHeight="1">
      <c r="B141" s="351"/>
      <c r="C141" s="306" t="s">
        <v>41</v>
      </c>
      <c r="D141" s="306"/>
      <c r="E141" s="306"/>
      <c r="F141" s="329" t="s">
        <v>1632</v>
      </c>
      <c r="G141" s="306"/>
      <c r="H141" s="306" t="s">
        <v>1688</v>
      </c>
      <c r="I141" s="306" t="s">
        <v>1667</v>
      </c>
      <c r="J141" s="306"/>
      <c r="K141" s="354"/>
    </row>
    <row r="142" s="1" customFormat="1" ht="15" customHeight="1">
      <c r="B142" s="351"/>
      <c r="C142" s="306" t="s">
        <v>1689</v>
      </c>
      <c r="D142" s="306"/>
      <c r="E142" s="306"/>
      <c r="F142" s="329" t="s">
        <v>1632</v>
      </c>
      <c r="G142" s="306"/>
      <c r="H142" s="306" t="s">
        <v>1690</v>
      </c>
      <c r="I142" s="306" t="s">
        <v>1667</v>
      </c>
      <c r="J142" s="306"/>
      <c r="K142" s="354"/>
    </row>
    <row r="143" s="1" customFormat="1" ht="15" customHeight="1">
      <c r="B143" s="355"/>
      <c r="C143" s="356"/>
      <c r="D143" s="356"/>
      <c r="E143" s="356"/>
      <c r="F143" s="356"/>
      <c r="G143" s="356"/>
      <c r="H143" s="356"/>
      <c r="I143" s="356"/>
      <c r="J143" s="356"/>
      <c r="K143" s="357"/>
    </row>
    <row r="144" s="1" customFormat="1" ht="18.75" customHeight="1">
      <c r="B144" s="342"/>
      <c r="C144" s="342"/>
      <c r="D144" s="342"/>
      <c r="E144" s="342"/>
      <c r="F144" s="343"/>
      <c r="G144" s="342"/>
      <c r="H144" s="342"/>
      <c r="I144" s="342"/>
      <c r="J144" s="342"/>
      <c r="K144" s="342"/>
    </row>
    <row r="145" s="1" customFormat="1" ht="18.75" customHeight="1">
      <c r="B145" s="314"/>
      <c r="C145" s="314"/>
      <c r="D145" s="314"/>
      <c r="E145" s="314"/>
      <c r="F145" s="314"/>
      <c r="G145" s="314"/>
      <c r="H145" s="314"/>
      <c r="I145" s="314"/>
      <c r="J145" s="314"/>
      <c r="K145" s="314"/>
    </row>
    <row r="146" s="1" customFormat="1" ht="7.5" customHeight="1">
      <c r="B146" s="315"/>
      <c r="C146" s="316"/>
      <c r="D146" s="316"/>
      <c r="E146" s="316"/>
      <c r="F146" s="316"/>
      <c r="G146" s="316"/>
      <c r="H146" s="316"/>
      <c r="I146" s="316"/>
      <c r="J146" s="316"/>
      <c r="K146" s="317"/>
    </row>
    <row r="147" s="1" customFormat="1" ht="45" customHeight="1">
      <c r="B147" s="318"/>
      <c r="C147" s="319" t="s">
        <v>1691</v>
      </c>
      <c r="D147" s="319"/>
      <c r="E147" s="319"/>
      <c r="F147" s="319"/>
      <c r="G147" s="319"/>
      <c r="H147" s="319"/>
      <c r="I147" s="319"/>
      <c r="J147" s="319"/>
      <c r="K147" s="320"/>
    </row>
    <row r="148" s="1" customFormat="1" ht="17.25" customHeight="1">
      <c r="B148" s="318"/>
      <c r="C148" s="321" t="s">
        <v>1626</v>
      </c>
      <c r="D148" s="321"/>
      <c r="E148" s="321"/>
      <c r="F148" s="321" t="s">
        <v>1627</v>
      </c>
      <c r="G148" s="322"/>
      <c r="H148" s="321" t="s">
        <v>57</v>
      </c>
      <c r="I148" s="321" t="s">
        <v>60</v>
      </c>
      <c r="J148" s="321" t="s">
        <v>1628</v>
      </c>
      <c r="K148" s="320"/>
    </row>
    <row r="149" s="1" customFormat="1" ht="17.25" customHeight="1">
      <c r="B149" s="318"/>
      <c r="C149" s="323" t="s">
        <v>1629</v>
      </c>
      <c r="D149" s="323"/>
      <c r="E149" s="323"/>
      <c r="F149" s="324" t="s">
        <v>1630</v>
      </c>
      <c r="G149" s="325"/>
      <c r="H149" s="323"/>
      <c r="I149" s="323"/>
      <c r="J149" s="323" t="s">
        <v>1631</v>
      </c>
      <c r="K149" s="320"/>
    </row>
    <row r="150" s="1" customFormat="1" ht="5.25" customHeight="1">
      <c r="B150" s="331"/>
      <c r="C150" s="326"/>
      <c r="D150" s="326"/>
      <c r="E150" s="326"/>
      <c r="F150" s="326"/>
      <c r="G150" s="327"/>
      <c r="H150" s="326"/>
      <c r="I150" s="326"/>
      <c r="J150" s="326"/>
      <c r="K150" s="354"/>
    </row>
    <row r="151" s="1" customFormat="1" ht="15" customHeight="1">
      <c r="B151" s="331"/>
      <c r="C151" s="358" t="s">
        <v>1635</v>
      </c>
      <c r="D151" s="306"/>
      <c r="E151" s="306"/>
      <c r="F151" s="359" t="s">
        <v>1632</v>
      </c>
      <c r="G151" s="306"/>
      <c r="H151" s="358" t="s">
        <v>1672</v>
      </c>
      <c r="I151" s="358" t="s">
        <v>1634</v>
      </c>
      <c r="J151" s="358">
        <v>120</v>
      </c>
      <c r="K151" s="354"/>
    </row>
    <row r="152" s="1" customFormat="1" ht="15" customHeight="1">
      <c r="B152" s="331"/>
      <c r="C152" s="358" t="s">
        <v>1681</v>
      </c>
      <c r="D152" s="306"/>
      <c r="E152" s="306"/>
      <c r="F152" s="359" t="s">
        <v>1632</v>
      </c>
      <c r="G152" s="306"/>
      <c r="H152" s="358" t="s">
        <v>1692</v>
      </c>
      <c r="I152" s="358" t="s">
        <v>1634</v>
      </c>
      <c r="J152" s="358" t="s">
        <v>1683</v>
      </c>
      <c r="K152" s="354"/>
    </row>
    <row r="153" s="1" customFormat="1" ht="15" customHeight="1">
      <c r="B153" s="331"/>
      <c r="C153" s="358" t="s">
        <v>87</v>
      </c>
      <c r="D153" s="306"/>
      <c r="E153" s="306"/>
      <c r="F153" s="359" t="s">
        <v>1632</v>
      </c>
      <c r="G153" s="306"/>
      <c r="H153" s="358" t="s">
        <v>1693</v>
      </c>
      <c r="I153" s="358" t="s">
        <v>1634</v>
      </c>
      <c r="J153" s="358" t="s">
        <v>1683</v>
      </c>
      <c r="K153" s="354"/>
    </row>
    <row r="154" s="1" customFormat="1" ht="15" customHeight="1">
      <c r="B154" s="331"/>
      <c r="C154" s="358" t="s">
        <v>1637</v>
      </c>
      <c r="D154" s="306"/>
      <c r="E154" s="306"/>
      <c r="F154" s="359" t="s">
        <v>1638</v>
      </c>
      <c r="G154" s="306"/>
      <c r="H154" s="358" t="s">
        <v>1672</v>
      </c>
      <c r="I154" s="358" t="s">
        <v>1634</v>
      </c>
      <c r="J154" s="358">
        <v>50</v>
      </c>
      <c r="K154" s="354"/>
    </row>
    <row r="155" s="1" customFormat="1" ht="15" customHeight="1">
      <c r="B155" s="331"/>
      <c r="C155" s="358" t="s">
        <v>1640</v>
      </c>
      <c r="D155" s="306"/>
      <c r="E155" s="306"/>
      <c r="F155" s="359" t="s">
        <v>1632</v>
      </c>
      <c r="G155" s="306"/>
      <c r="H155" s="358" t="s">
        <v>1672</v>
      </c>
      <c r="I155" s="358" t="s">
        <v>1642</v>
      </c>
      <c r="J155" s="358"/>
      <c r="K155" s="354"/>
    </row>
    <row r="156" s="1" customFormat="1" ht="15" customHeight="1">
      <c r="B156" s="331"/>
      <c r="C156" s="358" t="s">
        <v>1651</v>
      </c>
      <c r="D156" s="306"/>
      <c r="E156" s="306"/>
      <c r="F156" s="359" t="s">
        <v>1638</v>
      </c>
      <c r="G156" s="306"/>
      <c r="H156" s="358" t="s">
        <v>1672</v>
      </c>
      <c r="I156" s="358" t="s">
        <v>1634</v>
      </c>
      <c r="J156" s="358">
        <v>50</v>
      </c>
      <c r="K156" s="354"/>
    </row>
    <row r="157" s="1" customFormat="1" ht="15" customHeight="1">
      <c r="B157" s="331"/>
      <c r="C157" s="358" t="s">
        <v>1659</v>
      </c>
      <c r="D157" s="306"/>
      <c r="E157" s="306"/>
      <c r="F157" s="359" t="s">
        <v>1638</v>
      </c>
      <c r="G157" s="306"/>
      <c r="H157" s="358" t="s">
        <v>1672</v>
      </c>
      <c r="I157" s="358" t="s">
        <v>1634</v>
      </c>
      <c r="J157" s="358">
        <v>50</v>
      </c>
      <c r="K157" s="354"/>
    </row>
    <row r="158" s="1" customFormat="1" ht="15" customHeight="1">
      <c r="B158" s="331"/>
      <c r="C158" s="358" t="s">
        <v>1657</v>
      </c>
      <c r="D158" s="306"/>
      <c r="E158" s="306"/>
      <c r="F158" s="359" t="s">
        <v>1638</v>
      </c>
      <c r="G158" s="306"/>
      <c r="H158" s="358" t="s">
        <v>1672</v>
      </c>
      <c r="I158" s="358" t="s">
        <v>1634</v>
      </c>
      <c r="J158" s="358">
        <v>50</v>
      </c>
      <c r="K158" s="354"/>
    </row>
    <row r="159" s="1" customFormat="1" ht="15" customHeight="1">
      <c r="B159" s="331"/>
      <c r="C159" s="358" t="s">
        <v>136</v>
      </c>
      <c r="D159" s="306"/>
      <c r="E159" s="306"/>
      <c r="F159" s="359" t="s">
        <v>1632</v>
      </c>
      <c r="G159" s="306"/>
      <c r="H159" s="358" t="s">
        <v>1694</v>
      </c>
      <c r="I159" s="358" t="s">
        <v>1634</v>
      </c>
      <c r="J159" s="358" t="s">
        <v>1695</v>
      </c>
      <c r="K159" s="354"/>
    </row>
    <row r="160" s="1" customFormat="1" ht="15" customHeight="1">
      <c r="B160" s="331"/>
      <c r="C160" s="358" t="s">
        <v>1696</v>
      </c>
      <c r="D160" s="306"/>
      <c r="E160" s="306"/>
      <c r="F160" s="359" t="s">
        <v>1632</v>
      </c>
      <c r="G160" s="306"/>
      <c r="H160" s="358" t="s">
        <v>1697</v>
      </c>
      <c r="I160" s="358" t="s">
        <v>1667</v>
      </c>
      <c r="J160" s="358"/>
      <c r="K160" s="354"/>
    </row>
    <row r="161" s="1" customFormat="1" ht="15" customHeight="1">
      <c r="B161" s="360"/>
      <c r="C161" s="340"/>
      <c r="D161" s="340"/>
      <c r="E161" s="340"/>
      <c r="F161" s="340"/>
      <c r="G161" s="340"/>
      <c r="H161" s="340"/>
      <c r="I161" s="340"/>
      <c r="J161" s="340"/>
      <c r="K161" s="361"/>
    </row>
    <row r="162" s="1" customFormat="1" ht="18.75" customHeight="1">
      <c r="B162" s="342"/>
      <c r="C162" s="352"/>
      <c r="D162" s="352"/>
      <c r="E162" s="352"/>
      <c r="F162" s="362"/>
      <c r="G162" s="352"/>
      <c r="H162" s="352"/>
      <c r="I162" s="352"/>
      <c r="J162" s="352"/>
      <c r="K162" s="342"/>
    </row>
    <row r="163" s="1" customFormat="1" ht="18.75" customHeight="1">
      <c r="B163" s="314"/>
      <c r="C163" s="314"/>
      <c r="D163" s="314"/>
      <c r="E163" s="314"/>
      <c r="F163" s="314"/>
      <c r="G163" s="314"/>
      <c r="H163" s="314"/>
      <c r="I163" s="314"/>
      <c r="J163" s="314"/>
      <c r="K163" s="314"/>
    </row>
    <row r="164" s="1" customFormat="1" ht="7.5" customHeight="1">
      <c r="B164" s="293"/>
      <c r="C164" s="294"/>
      <c r="D164" s="294"/>
      <c r="E164" s="294"/>
      <c r="F164" s="294"/>
      <c r="G164" s="294"/>
      <c r="H164" s="294"/>
      <c r="I164" s="294"/>
      <c r="J164" s="294"/>
      <c r="K164" s="295"/>
    </row>
    <row r="165" s="1" customFormat="1" ht="45" customHeight="1">
      <c r="B165" s="296"/>
      <c r="C165" s="297" t="s">
        <v>1698</v>
      </c>
      <c r="D165" s="297"/>
      <c r="E165" s="297"/>
      <c r="F165" s="297"/>
      <c r="G165" s="297"/>
      <c r="H165" s="297"/>
      <c r="I165" s="297"/>
      <c r="J165" s="297"/>
      <c r="K165" s="298"/>
    </row>
    <row r="166" s="1" customFormat="1" ht="17.25" customHeight="1">
      <c r="B166" s="296"/>
      <c r="C166" s="321" t="s">
        <v>1626</v>
      </c>
      <c r="D166" s="321"/>
      <c r="E166" s="321"/>
      <c r="F166" s="321" t="s">
        <v>1627</v>
      </c>
      <c r="G166" s="363"/>
      <c r="H166" s="364" t="s">
        <v>57</v>
      </c>
      <c r="I166" s="364" t="s">
        <v>60</v>
      </c>
      <c r="J166" s="321" t="s">
        <v>1628</v>
      </c>
      <c r="K166" s="298"/>
    </row>
    <row r="167" s="1" customFormat="1" ht="17.25" customHeight="1">
      <c r="B167" s="299"/>
      <c r="C167" s="323" t="s">
        <v>1629</v>
      </c>
      <c r="D167" s="323"/>
      <c r="E167" s="323"/>
      <c r="F167" s="324" t="s">
        <v>1630</v>
      </c>
      <c r="G167" s="365"/>
      <c r="H167" s="366"/>
      <c r="I167" s="366"/>
      <c r="J167" s="323" t="s">
        <v>1631</v>
      </c>
      <c r="K167" s="301"/>
    </row>
    <row r="168" s="1" customFormat="1" ht="5.25" customHeight="1">
      <c r="B168" s="331"/>
      <c r="C168" s="326"/>
      <c r="D168" s="326"/>
      <c r="E168" s="326"/>
      <c r="F168" s="326"/>
      <c r="G168" s="327"/>
      <c r="H168" s="326"/>
      <c r="I168" s="326"/>
      <c r="J168" s="326"/>
      <c r="K168" s="354"/>
    </row>
    <row r="169" s="1" customFormat="1" ht="15" customHeight="1">
      <c r="B169" s="331"/>
      <c r="C169" s="306" t="s">
        <v>1635</v>
      </c>
      <c r="D169" s="306"/>
      <c r="E169" s="306"/>
      <c r="F169" s="329" t="s">
        <v>1632</v>
      </c>
      <c r="G169" s="306"/>
      <c r="H169" s="306" t="s">
        <v>1672</v>
      </c>
      <c r="I169" s="306" t="s">
        <v>1634</v>
      </c>
      <c r="J169" s="306">
        <v>120</v>
      </c>
      <c r="K169" s="354"/>
    </row>
    <row r="170" s="1" customFormat="1" ht="15" customHeight="1">
      <c r="B170" s="331"/>
      <c r="C170" s="306" t="s">
        <v>1681</v>
      </c>
      <c r="D170" s="306"/>
      <c r="E170" s="306"/>
      <c r="F170" s="329" t="s">
        <v>1632</v>
      </c>
      <c r="G170" s="306"/>
      <c r="H170" s="306" t="s">
        <v>1682</v>
      </c>
      <c r="I170" s="306" t="s">
        <v>1634</v>
      </c>
      <c r="J170" s="306" t="s">
        <v>1683</v>
      </c>
      <c r="K170" s="354"/>
    </row>
    <row r="171" s="1" customFormat="1" ht="15" customHeight="1">
      <c r="B171" s="331"/>
      <c r="C171" s="306" t="s">
        <v>87</v>
      </c>
      <c r="D171" s="306"/>
      <c r="E171" s="306"/>
      <c r="F171" s="329" t="s">
        <v>1632</v>
      </c>
      <c r="G171" s="306"/>
      <c r="H171" s="306" t="s">
        <v>1699</v>
      </c>
      <c r="I171" s="306" t="s">
        <v>1634</v>
      </c>
      <c r="J171" s="306" t="s">
        <v>1683</v>
      </c>
      <c r="K171" s="354"/>
    </row>
    <row r="172" s="1" customFormat="1" ht="15" customHeight="1">
      <c r="B172" s="331"/>
      <c r="C172" s="306" t="s">
        <v>1637</v>
      </c>
      <c r="D172" s="306"/>
      <c r="E172" s="306"/>
      <c r="F172" s="329" t="s">
        <v>1638</v>
      </c>
      <c r="G172" s="306"/>
      <c r="H172" s="306" t="s">
        <v>1699</v>
      </c>
      <c r="I172" s="306" t="s">
        <v>1634</v>
      </c>
      <c r="J172" s="306">
        <v>50</v>
      </c>
      <c r="K172" s="354"/>
    </row>
    <row r="173" s="1" customFormat="1" ht="15" customHeight="1">
      <c r="B173" s="331"/>
      <c r="C173" s="306" t="s">
        <v>1640</v>
      </c>
      <c r="D173" s="306"/>
      <c r="E173" s="306"/>
      <c r="F173" s="329" t="s">
        <v>1632</v>
      </c>
      <c r="G173" s="306"/>
      <c r="H173" s="306" t="s">
        <v>1699</v>
      </c>
      <c r="I173" s="306" t="s">
        <v>1642</v>
      </c>
      <c r="J173" s="306"/>
      <c r="K173" s="354"/>
    </row>
    <row r="174" s="1" customFormat="1" ht="15" customHeight="1">
      <c r="B174" s="331"/>
      <c r="C174" s="306" t="s">
        <v>1651</v>
      </c>
      <c r="D174" s="306"/>
      <c r="E174" s="306"/>
      <c r="F174" s="329" t="s">
        <v>1638</v>
      </c>
      <c r="G174" s="306"/>
      <c r="H174" s="306" t="s">
        <v>1699</v>
      </c>
      <c r="I174" s="306" t="s">
        <v>1634</v>
      </c>
      <c r="J174" s="306">
        <v>50</v>
      </c>
      <c r="K174" s="354"/>
    </row>
    <row r="175" s="1" customFormat="1" ht="15" customHeight="1">
      <c r="B175" s="331"/>
      <c r="C175" s="306" t="s">
        <v>1659</v>
      </c>
      <c r="D175" s="306"/>
      <c r="E175" s="306"/>
      <c r="F175" s="329" t="s">
        <v>1638</v>
      </c>
      <c r="G175" s="306"/>
      <c r="H175" s="306" t="s">
        <v>1699</v>
      </c>
      <c r="I175" s="306" t="s">
        <v>1634</v>
      </c>
      <c r="J175" s="306">
        <v>50</v>
      </c>
      <c r="K175" s="354"/>
    </row>
    <row r="176" s="1" customFormat="1" ht="15" customHeight="1">
      <c r="B176" s="331"/>
      <c r="C176" s="306" t="s">
        <v>1657</v>
      </c>
      <c r="D176" s="306"/>
      <c r="E176" s="306"/>
      <c r="F176" s="329" t="s">
        <v>1638</v>
      </c>
      <c r="G176" s="306"/>
      <c r="H176" s="306" t="s">
        <v>1699</v>
      </c>
      <c r="I176" s="306" t="s">
        <v>1634</v>
      </c>
      <c r="J176" s="306">
        <v>50</v>
      </c>
      <c r="K176" s="354"/>
    </row>
    <row r="177" s="1" customFormat="1" ht="15" customHeight="1">
      <c r="B177" s="331"/>
      <c r="C177" s="306" t="s">
        <v>143</v>
      </c>
      <c r="D177" s="306"/>
      <c r="E177" s="306"/>
      <c r="F177" s="329" t="s">
        <v>1632</v>
      </c>
      <c r="G177" s="306"/>
      <c r="H177" s="306" t="s">
        <v>1700</v>
      </c>
      <c r="I177" s="306" t="s">
        <v>1701</v>
      </c>
      <c r="J177" s="306"/>
      <c r="K177" s="354"/>
    </row>
    <row r="178" s="1" customFormat="1" ht="15" customHeight="1">
      <c r="B178" s="331"/>
      <c r="C178" s="306" t="s">
        <v>60</v>
      </c>
      <c r="D178" s="306"/>
      <c r="E178" s="306"/>
      <c r="F178" s="329" t="s">
        <v>1632</v>
      </c>
      <c r="G178" s="306"/>
      <c r="H178" s="306" t="s">
        <v>1702</v>
      </c>
      <c r="I178" s="306" t="s">
        <v>1703</v>
      </c>
      <c r="J178" s="306">
        <v>1</v>
      </c>
      <c r="K178" s="354"/>
    </row>
    <row r="179" s="1" customFormat="1" ht="15" customHeight="1">
      <c r="B179" s="331"/>
      <c r="C179" s="306" t="s">
        <v>56</v>
      </c>
      <c r="D179" s="306"/>
      <c r="E179" s="306"/>
      <c r="F179" s="329" t="s">
        <v>1632</v>
      </c>
      <c r="G179" s="306"/>
      <c r="H179" s="306" t="s">
        <v>1704</v>
      </c>
      <c r="I179" s="306" t="s">
        <v>1634</v>
      </c>
      <c r="J179" s="306">
        <v>20</v>
      </c>
      <c r="K179" s="354"/>
    </row>
    <row r="180" s="1" customFormat="1" ht="15" customHeight="1">
      <c r="B180" s="331"/>
      <c r="C180" s="306" t="s">
        <v>57</v>
      </c>
      <c r="D180" s="306"/>
      <c r="E180" s="306"/>
      <c r="F180" s="329" t="s">
        <v>1632</v>
      </c>
      <c r="G180" s="306"/>
      <c r="H180" s="306" t="s">
        <v>1705</v>
      </c>
      <c r="I180" s="306" t="s">
        <v>1634</v>
      </c>
      <c r="J180" s="306">
        <v>255</v>
      </c>
      <c r="K180" s="354"/>
    </row>
    <row r="181" s="1" customFormat="1" ht="15" customHeight="1">
      <c r="B181" s="331"/>
      <c r="C181" s="306" t="s">
        <v>144</v>
      </c>
      <c r="D181" s="306"/>
      <c r="E181" s="306"/>
      <c r="F181" s="329" t="s">
        <v>1632</v>
      </c>
      <c r="G181" s="306"/>
      <c r="H181" s="306" t="s">
        <v>1596</v>
      </c>
      <c r="I181" s="306" t="s">
        <v>1634</v>
      </c>
      <c r="J181" s="306">
        <v>10</v>
      </c>
      <c r="K181" s="354"/>
    </row>
    <row r="182" s="1" customFormat="1" ht="15" customHeight="1">
      <c r="B182" s="331"/>
      <c r="C182" s="306" t="s">
        <v>145</v>
      </c>
      <c r="D182" s="306"/>
      <c r="E182" s="306"/>
      <c r="F182" s="329" t="s">
        <v>1632</v>
      </c>
      <c r="G182" s="306"/>
      <c r="H182" s="306" t="s">
        <v>1706</v>
      </c>
      <c r="I182" s="306" t="s">
        <v>1667</v>
      </c>
      <c r="J182" s="306"/>
      <c r="K182" s="354"/>
    </row>
    <row r="183" s="1" customFormat="1" ht="15" customHeight="1">
      <c r="B183" s="331"/>
      <c r="C183" s="306" t="s">
        <v>1707</v>
      </c>
      <c r="D183" s="306"/>
      <c r="E183" s="306"/>
      <c r="F183" s="329" t="s">
        <v>1632</v>
      </c>
      <c r="G183" s="306"/>
      <c r="H183" s="306" t="s">
        <v>1708</v>
      </c>
      <c r="I183" s="306" t="s">
        <v>1667</v>
      </c>
      <c r="J183" s="306"/>
      <c r="K183" s="354"/>
    </row>
    <row r="184" s="1" customFormat="1" ht="15" customHeight="1">
      <c r="B184" s="331"/>
      <c r="C184" s="306" t="s">
        <v>1696</v>
      </c>
      <c r="D184" s="306"/>
      <c r="E184" s="306"/>
      <c r="F184" s="329" t="s">
        <v>1632</v>
      </c>
      <c r="G184" s="306"/>
      <c r="H184" s="306" t="s">
        <v>1709</v>
      </c>
      <c r="I184" s="306" t="s">
        <v>1667</v>
      </c>
      <c r="J184" s="306"/>
      <c r="K184" s="354"/>
    </row>
    <row r="185" s="1" customFormat="1" ht="15" customHeight="1">
      <c r="B185" s="331"/>
      <c r="C185" s="306" t="s">
        <v>147</v>
      </c>
      <c r="D185" s="306"/>
      <c r="E185" s="306"/>
      <c r="F185" s="329" t="s">
        <v>1638</v>
      </c>
      <c r="G185" s="306"/>
      <c r="H185" s="306" t="s">
        <v>1710</v>
      </c>
      <c r="I185" s="306" t="s">
        <v>1634</v>
      </c>
      <c r="J185" s="306">
        <v>50</v>
      </c>
      <c r="K185" s="354"/>
    </row>
    <row r="186" s="1" customFormat="1" ht="15" customHeight="1">
      <c r="B186" s="331"/>
      <c r="C186" s="306" t="s">
        <v>1711</v>
      </c>
      <c r="D186" s="306"/>
      <c r="E186" s="306"/>
      <c r="F186" s="329" t="s">
        <v>1638</v>
      </c>
      <c r="G186" s="306"/>
      <c r="H186" s="306" t="s">
        <v>1712</v>
      </c>
      <c r="I186" s="306" t="s">
        <v>1713</v>
      </c>
      <c r="J186" s="306"/>
      <c r="K186" s="354"/>
    </row>
    <row r="187" s="1" customFormat="1" ht="15" customHeight="1">
      <c r="B187" s="331"/>
      <c r="C187" s="306" t="s">
        <v>1714</v>
      </c>
      <c r="D187" s="306"/>
      <c r="E187" s="306"/>
      <c r="F187" s="329" t="s">
        <v>1638</v>
      </c>
      <c r="G187" s="306"/>
      <c r="H187" s="306" t="s">
        <v>1715</v>
      </c>
      <c r="I187" s="306" t="s">
        <v>1713</v>
      </c>
      <c r="J187" s="306"/>
      <c r="K187" s="354"/>
    </row>
    <row r="188" s="1" customFormat="1" ht="15" customHeight="1">
      <c r="B188" s="331"/>
      <c r="C188" s="306" t="s">
        <v>1716</v>
      </c>
      <c r="D188" s="306"/>
      <c r="E188" s="306"/>
      <c r="F188" s="329" t="s">
        <v>1638</v>
      </c>
      <c r="G188" s="306"/>
      <c r="H188" s="306" t="s">
        <v>1717</v>
      </c>
      <c r="I188" s="306" t="s">
        <v>1713</v>
      </c>
      <c r="J188" s="306"/>
      <c r="K188" s="354"/>
    </row>
    <row r="189" s="1" customFormat="1" ht="15" customHeight="1">
      <c r="B189" s="331"/>
      <c r="C189" s="367" t="s">
        <v>1718</v>
      </c>
      <c r="D189" s="306"/>
      <c r="E189" s="306"/>
      <c r="F189" s="329" t="s">
        <v>1638</v>
      </c>
      <c r="G189" s="306"/>
      <c r="H189" s="306" t="s">
        <v>1719</v>
      </c>
      <c r="I189" s="306" t="s">
        <v>1720</v>
      </c>
      <c r="J189" s="368" t="s">
        <v>1721</v>
      </c>
      <c r="K189" s="354"/>
    </row>
    <row r="190" s="1" customFormat="1" ht="15" customHeight="1">
      <c r="B190" s="331"/>
      <c r="C190" s="367" t="s">
        <v>45</v>
      </c>
      <c r="D190" s="306"/>
      <c r="E190" s="306"/>
      <c r="F190" s="329" t="s">
        <v>1632</v>
      </c>
      <c r="G190" s="306"/>
      <c r="H190" s="303" t="s">
        <v>1722</v>
      </c>
      <c r="I190" s="306" t="s">
        <v>1723</v>
      </c>
      <c r="J190" s="306"/>
      <c r="K190" s="354"/>
    </row>
    <row r="191" s="1" customFormat="1" ht="15" customHeight="1">
      <c r="B191" s="331"/>
      <c r="C191" s="367" t="s">
        <v>1724</v>
      </c>
      <c r="D191" s="306"/>
      <c r="E191" s="306"/>
      <c r="F191" s="329" t="s">
        <v>1632</v>
      </c>
      <c r="G191" s="306"/>
      <c r="H191" s="306" t="s">
        <v>1725</v>
      </c>
      <c r="I191" s="306" t="s">
        <v>1667</v>
      </c>
      <c r="J191" s="306"/>
      <c r="K191" s="354"/>
    </row>
    <row r="192" s="1" customFormat="1" ht="15" customHeight="1">
      <c r="B192" s="331"/>
      <c r="C192" s="367" t="s">
        <v>1726</v>
      </c>
      <c r="D192" s="306"/>
      <c r="E192" s="306"/>
      <c r="F192" s="329" t="s">
        <v>1632</v>
      </c>
      <c r="G192" s="306"/>
      <c r="H192" s="306" t="s">
        <v>1727</v>
      </c>
      <c r="I192" s="306" t="s">
        <v>1667</v>
      </c>
      <c r="J192" s="306"/>
      <c r="K192" s="354"/>
    </row>
    <row r="193" s="1" customFormat="1" ht="15" customHeight="1">
      <c r="B193" s="331"/>
      <c r="C193" s="367" t="s">
        <v>1728</v>
      </c>
      <c r="D193" s="306"/>
      <c r="E193" s="306"/>
      <c r="F193" s="329" t="s">
        <v>1638</v>
      </c>
      <c r="G193" s="306"/>
      <c r="H193" s="306" t="s">
        <v>1729</v>
      </c>
      <c r="I193" s="306" t="s">
        <v>1667</v>
      </c>
      <c r="J193" s="306"/>
      <c r="K193" s="354"/>
    </row>
    <row r="194" s="1" customFormat="1" ht="15" customHeight="1">
      <c r="B194" s="360"/>
      <c r="C194" s="369"/>
      <c r="D194" s="340"/>
      <c r="E194" s="340"/>
      <c r="F194" s="340"/>
      <c r="G194" s="340"/>
      <c r="H194" s="340"/>
      <c r="I194" s="340"/>
      <c r="J194" s="340"/>
      <c r="K194" s="361"/>
    </row>
    <row r="195" s="1" customFormat="1" ht="18.75" customHeight="1">
      <c r="B195" s="342"/>
      <c r="C195" s="352"/>
      <c r="D195" s="352"/>
      <c r="E195" s="352"/>
      <c r="F195" s="362"/>
      <c r="G195" s="352"/>
      <c r="H195" s="352"/>
      <c r="I195" s="352"/>
      <c r="J195" s="352"/>
      <c r="K195" s="342"/>
    </row>
    <row r="196" s="1" customFormat="1" ht="18.75" customHeight="1">
      <c r="B196" s="342"/>
      <c r="C196" s="352"/>
      <c r="D196" s="352"/>
      <c r="E196" s="352"/>
      <c r="F196" s="362"/>
      <c r="G196" s="352"/>
      <c r="H196" s="352"/>
      <c r="I196" s="352"/>
      <c r="J196" s="352"/>
      <c r="K196" s="342"/>
    </row>
    <row r="197" s="1" customFormat="1" ht="18.75" customHeight="1">
      <c r="B197" s="314"/>
      <c r="C197" s="314"/>
      <c r="D197" s="314"/>
      <c r="E197" s="314"/>
      <c r="F197" s="314"/>
      <c r="G197" s="314"/>
      <c r="H197" s="314"/>
      <c r="I197" s="314"/>
      <c r="J197" s="314"/>
      <c r="K197" s="314"/>
    </row>
    <row r="198" s="1" customFormat="1" ht="13.5">
      <c r="B198" s="293"/>
      <c r="C198" s="294"/>
      <c r="D198" s="294"/>
      <c r="E198" s="294"/>
      <c r="F198" s="294"/>
      <c r="G198" s="294"/>
      <c r="H198" s="294"/>
      <c r="I198" s="294"/>
      <c r="J198" s="294"/>
      <c r="K198" s="295"/>
    </row>
    <row r="199" s="1" customFormat="1" ht="21">
      <c r="B199" s="296"/>
      <c r="C199" s="297" t="s">
        <v>1730</v>
      </c>
      <c r="D199" s="297"/>
      <c r="E199" s="297"/>
      <c r="F199" s="297"/>
      <c r="G199" s="297"/>
      <c r="H199" s="297"/>
      <c r="I199" s="297"/>
      <c r="J199" s="297"/>
      <c r="K199" s="298"/>
    </row>
    <row r="200" s="1" customFormat="1" ht="25.5" customHeight="1">
      <c r="B200" s="296"/>
      <c r="C200" s="370" t="s">
        <v>1731</v>
      </c>
      <c r="D200" s="370"/>
      <c r="E200" s="370"/>
      <c r="F200" s="370" t="s">
        <v>1732</v>
      </c>
      <c r="G200" s="371"/>
      <c r="H200" s="370" t="s">
        <v>1733</v>
      </c>
      <c r="I200" s="370"/>
      <c r="J200" s="370"/>
      <c r="K200" s="298"/>
    </row>
    <row r="201" s="1" customFormat="1" ht="5.25" customHeight="1">
      <c r="B201" s="331"/>
      <c r="C201" s="326"/>
      <c r="D201" s="326"/>
      <c r="E201" s="326"/>
      <c r="F201" s="326"/>
      <c r="G201" s="352"/>
      <c r="H201" s="326"/>
      <c r="I201" s="326"/>
      <c r="J201" s="326"/>
      <c r="K201" s="354"/>
    </row>
    <row r="202" s="1" customFormat="1" ht="15" customHeight="1">
      <c r="B202" s="331"/>
      <c r="C202" s="306" t="s">
        <v>1723</v>
      </c>
      <c r="D202" s="306"/>
      <c r="E202" s="306"/>
      <c r="F202" s="329" t="s">
        <v>46</v>
      </c>
      <c r="G202" s="306"/>
      <c r="H202" s="306" t="s">
        <v>1734</v>
      </c>
      <c r="I202" s="306"/>
      <c r="J202" s="306"/>
      <c r="K202" s="354"/>
    </row>
    <row r="203" s="1" customFormat="1" ht="15" customHeight="1">
      <c r="B203" s="331"/>
      <c r="C203" s="306"/>
      <c r="D203" s="306"/>
      <c r="E203" s="306"/>
      <c r="F203" s="329" t="s">
        <v>47</v>
      </c>
      <c r="G203" s="306"/>
      <c r="H203" s="306" t="s">
        <v>1735</v>
      </c>
      <c r="I203" s="306"/>
      <c r="J203" s="306"/>
      <c r="K203" s="354"/>
    </row>
    <row r="204" s="1" customFormat="1" ht="15" customHeight="1">
      <c r="B204" s="331"/>
      <c r="C204" s="306"/>
      <c r="D204" s="306"/>
      <c r="E204" s="306"/>
      <c r="F204" s="329" t="s">
        <v>50</v>
      </c>
      <c r="G204" s="306"/>
      <c r="H204" s="306" t="s">
        <v>1736</v>
      </c>
      <c r="I204" s="306"/>
      <c r="J204" s="306"/>
      <c r="K204" s="354"/>
    </row>
    <row r="205" s="1" customFormat="1" ht="15" customHeight="1">
      <c r="B205" s="331"/>
      <c r="C205" s="306"/>
      <c r="D205" s="306"/>
      <c r="E205" s="306"/>
      <c r="F205" s="329" t="s">
        <v>48</v>
      </c>
      <c r="G205" s="306"/>
      <c r="H205" s="306" t="s">
        <v>1737</v>
      </c>
      <c r="I205" s="306"/>
      <c r="J205" s="306"/>
      <c r="K205" s="354"/>
    </row>
    <row r="206" s="1" customFormat="1" ht="15" customHeight="1">
      <c r="B206" s="331"/>
      <c r="C206" s="306"/>
      <c r="D206" s="306"/>
      <c r="E206" s="306"/>
      <c r="F206" s="329" t="s">
        <v>49</v>
      </c>
      <c r="G206" s="306"/>
      <c r="H206" s="306" t="s">
        <v>1738</v>
      </c>
      <c r="I206" s="306"/>
      <c r="J206" s="306"/>
      <c r="K206" s="354"/>
    </row>
    <row r="207" s="1" customFormat="1" ht="15" customHeight="1">
      <c r="B207" s="331"/>
      <c r="C207" s="306"/>
      <c r="D207" s="306"/>
      <c r="E207" s="306"/>
      <c r="F207" s="329"/>
      <c r="G207" s="306"/>
      <c r="H207" s="306"/>
      <c r="I207" s="306"/>
      <c r="J207" s="306"/>
      <c r="K207" s="354"/>
    </row>
    <row r="208" s="1" customFormat="1" ht="15" customHeight="1">
      <c r="B208" s="331"/>
      <c r="C208" s="306" t="s">
        <v>1679</v>
      </c>
      <c r="D208" s="306"/>
      <c r="E208" s="306"/>
      <c r="F208" s="329" t="s">
        <v>81</v>
      </c>
      <c r="G208" s="306"/>
      <c r="H208" s="306" t="s">
        <v>1739</v>
      </c>
      <c r="I208" s="306"/>
      <c r="J208" s="306"/>
      <c r="K208" s="354"/>
    </row>
    <row r="209" s="1" customFormat="1" ht="15" customHeight="1">
      <c r="B209" s="331"/>
      <c r="C209" s="306"/>
      <c r="D209" s="306"/>
      <c r="E209" s="306"/>
      <c r="F209" s="329" t="s">
        <v>1578</v>
      </c>
      <c r="G209" s="306"/>
      <c r="H209" s="306" t="s">
        <v>1579</v>
      </c>
      <c r="I209" s="306"/>
      <c r="J209" s="306"/>
      <c r="K209" s="354"/>
    </row>
    <row r="210" s="1" customFormat="1" ht="15" customHeight="1">
      <c r="B210" s="331"/>
      <c r="C210" s="306"/>
      <c r="D210" s="306"/>
      <c r="E210" s="306"/>
      <c r="F210" s="329" t="s">
        <v>1576</v>
      </c>
      <c r="G210" s="306"/>
      <c r="H210" s="306" t="s">
        <v>1740</v>
      </c>
      <c r="I210" s="306"/>
      <c r="J210" s="306"/>
      <c r="K210" s="354"/>
    </row>
    <row r="211" s="1" customFormat="1" ht="15" customHeight="1">
      <c r="B211" s="372"/>
      <c r="C211" s="306"/>
      <c r="D211" s="306"/>
      <c r="E211" s="306"/>
      <c r="F211" s="329" t="s">
        <v>125</v>
      </c>
      <c r="G211" s="367"/>
      <c r="H211" s="358" t="s">
        <v>1580</v>
      </c>
      <c r="I211" s="358"/>
      <c r="J211" s="358"/>
      <c r="K211" s="373"/>
    </row>
    <row r="212" s="1" customFormat="1" ht="15" customHeight="1">
      <c r="B212" s="372"/>
      <c r="C212" s="306"/>
      <c r="D212" s="306"/>
      <c r="E212" s="306"/>
      <c r="F212" s="329" t="s">
        <v>155</v>
      </c>
      <c r="G212" s="367"/>
      <c r="H212" s="358" t="s">
        <v>1741</v>
      </c>
      <c r="I212" s="358"/>
      <c r="J212" s="358"/>
      <c r="K212" s="373"/>
    </row>
    <row r="213" s="1" customFormat="1" ht="15" customHeight="1">
      <c r="B213" s="372"/>
      <c r="C213" s="306"/>
      <c r="D213" s="306"/>
      <c r="E213" s="306"/>
      <c r="F213" s="329"/>
      <c r="G213" s="367"/>
      <c r="H213" s="358"/>
      <c r="I213" s="358"/>
      <c r="J213" s="358"/>
      <c r="K213" s="373"/>
    </row>
    <row r="214" s="1" customFormat="1" ht="15" customHeight="1">
      <c r="B214" s="372"/>
      <c r="C214" s="306" t="s">
        <v>1703</v>
      </c>
      <c r="D214" s="306"/>
      <c r="E214" s="306"/>
      <c r="F214" s="329">
        <v>1</v>
      </c>
      <c r="G214" s="367"/>
      <c r="H214" s="358" t="s">
        <v>1742</v>
      </c>
      <c r="I214" s="358"/>
      <c r="J214" s="358"/>
      <c r="K214" s="373"/>
    </row>
    <row r="215" s="1" customFormat="1" ht="15" customHeight="1">
      <c r="B215" s="372"/>
      <c r="C215" s="306"/>
      <c r="D215" s="306"/>
      <c r="E215" s="306"/>
      <c r="F215" s="329">
        <v>2</v>
      </c>
      <c r="G215" s="367"/>
      <c r="H215" s="358" t="s">
        <v>1743</v>
      </c>
      <c r="I215" s="358"/>
      <c r="J215" s="358"/>
      <c r="K215" s="373"/>
    </row>
    <row r="216" s="1" customFormat="1" ht="15" customHeight="1">
      <c r="B216" s="372"/>
      <c r="C216" s="306"/>
      <c r="D216" s="306"/>
      <c r="E216" s="306"/>
      <c r="F216" s="329">
        <v>3</v>
      </c>
      <c r="G216" s="367"/>
      <c r="H216" s="358" t="s">
        <v>1744</v>
      </c>
      <c r="I216" s="358"/>
      <c r="J216" s="358"/>
      <c r="K216" s="373"/>
    </row>
    <row r="217" s="1" customFormat="1" ht="15" customHeight="1">
      <c r="B217" s="372"/>
      <c r="C217" s="306"/>
      <c r="D217" s="306"/>
      <c r="E217" s="306"/>
      <c r="F217" s="329">
        <v>4</v>
      </c>
      <c r="G217" s="367"/>
      <c r="H217" s="358" t="s">
        <v>1745</v>
      </c>
      <c r="I217" s="358"/>
      <c r="J217" s="358"/>
      <c r="K217" s="373"/>
    </row>
    <row r="218" s="1" customFormat="1" ht="12.75" customHeight="1">
      <c r="B218" s="374"/>
      <c r="C218" s="375"/>
      <c r="D218" s="375"/>
      <c r="E218" s="375"/>
      <c r="F218" s="375"/>
      <c r="G218" s="375"/>
      <c r="H218" s="375"/>
      <c r="I218" s="375"/>
      <c r="J218" s="375"/>
      <c r="K218" s="37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128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na přejezdu P3283 v km 96,543 v úseku Rumburk - Jiříkov</v>
      </c>
      <c r="F7" s="145"/>
      <c r="G7" s="145"/>
      <c r="H7" s="145"/>
      <c r="L7" s="21"/>
    </row>
    <row r="8">
      <c r="B8" s="21"/>
      <c r="D8" s="145" t="s">
        <v>129</v>
      </c>
      <c r="L8" s="21"/>
    </row>
    <row r="9" s="1" customFormat="1" ht="16.5" customHeight="1">
      <c r="B9" s="21"/>
      <c r="E9" s="146" t="s">
        <v>130</v>
      </c>
      <c r="F9" s="1"/>
      <c r="G9" s="1"/>
      <c r="H9" s="1"/>
      <c r="L9" s="21"/>
    </row>
    <row r="10" s="1" customFormat="1" ht="12" customHeight="1">
      <c r="B10" s="21"/>
      <c r="D10" s="145" t="s">
        <v>131</v>
      </c>
      <c r="L10" s="21"/>
    </row>
    <row r="11" s="2" customFormat="1" ht="16.5" customHeight="1">
      <c r="A11" s="40"/>
      <c r="B11" s="46"/>
      <c r="C11" s="40"/>
      <c r="D11" s="40"/>
      <c r="E11" s="147" t="s">
        <v>132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133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134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26. 9. 2022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23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23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23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ROUND(J94,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ROUND((SUM(BE94:BE242)),  2)</f>
        <v>0</v>
      </c>
      <c r="G37" s="40"/>
      <c r="H37" s="40"/>
      <c r="I37" s="160">
        <v>0.20999999999999999</v>
      </c>
      <c r="J37" s="159">
        <f>ROUND(((SUM(BE94:BE242))*I37),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ROUND((SUM(BF94:BF242)),  2)</f>
        <v>0</v>
      </c>
      <c r="G38" s="40"/>
      <c r="H38" s="40"/>
      <c r="I38" s="160">
        <v>0.14999999999999999</v>
      </c>
      <c r="J38" s="159">
        <f>ROUND(((SUM(BF94:BF242))*I38),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ROUND((SUM(BG94:BG242)),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ROUND((SUM(BH94:BH242)),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ROUND((SUM(BI94:BI242)),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135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na přejezdu P3283 v km 96,543 v úseku Rumburk - Jiříkov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129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130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131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132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133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01.1 - Technologická část - ÚOŽI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26. 9. 2022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136</v>
      </c>
      <c r="D65" s="175"/>
      <c r="E65" s="175"/>
      <c r="F65" s="175"/>
      <c r="G65" s="175"/>
      <c r="H65" s="175"/>
      <c r="I65" s="175"/>
      <c r="J65" s="176" t="s">
        <v>137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J94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138</v>
      </c>
    </row>
    <row r="68" s="9" customFormat="1" ht="24.96" customHeight="1">
      <c r="A68" s="9"/>
      <c r="B68" s="178"/>
      <c r="C68" s="179"/>
      <c r="D68" s="180" t="s">
        <v>139</v>
      </c>
      <c r="E68" s="181"/>
      <c r="F68" s="181"/>
      <c r="G68" s="181"/>
      <c r="H68" s="181"/>
      <c r="I68" s="181"/>
      <c r="J68" s="182">
        <f>J95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140</v>
      </c>
      <c r="E69" s="186"/>
      <c r="F69" s="186"/>
      <c r="G69" s="186"/>
      <c r="H69" s="186"/>
      <c r="I69" s="186"/>
      <c r="J69" s="187">
        <f>J211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141</v>
      </c>
      <c r="E70" s="186"/>
      <c r="F70" s="186"/>
      <c r="G70" s="186"/>
      <c r="H70" s="186"/>
      <c r="I70" s="186"/>
      <c r="J70" s="187">
        <f>J234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4" t="s">
        <v>142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16</v>
      </c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2" t="str">
        <f>E7</f>
        <v>Oprava PZS na přejezdu P3283 v km 96,543 v úseku Rumburk - Jiříkov</v>
      </c>
      <c r="F80" s="33"/>
      <c r="G80" s="33"/>
      <c r="H80" s="33"/>
      <c r="I80" s="42"/>
      <c r="J80" s="42"/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2"/>
      <c r="C81" s="33" t="s">
        <v>129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1" customFormat="1" ht="16.5" customHeight="1">
      <c r="B82" s="22"/>
      <c r="C82" s="23"/>
      <c r="D82" s="23"/>
      <c r="E82" s="172" t="s">
        <v>130</v>
      </c>
      <c r="F82" s="23"/>
      <c r="G82" s="23"/>
      <c r="H82" s="23"/>
      <c r="I82" s="23"/>
      <c r="J82" s="23"/>
      <c r="K82" s="23"/>
      <c r="L82" s="21"/>
    </row>
    <row r="83" s="1" customFormat="1" ht="12" customHeight="1">
      <c r="B83" s="22"/>
      <c r="C83" s="33" t="s">
        <v>131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40"/>
      <c r="B84" s="41"/>
      <c r="C84" s="42"/>
      <c r="D84" s="42"/>
      <c r="E84" s="173" t="s">
        <v>132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133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E13</f>
        <v>01.1 - Technologická část - ÚOŽI</v>
      </c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22</v>
      </c>
      <c r="D88" s="42"/>
      <c r="E88" s="42"/>
      <c r="F88" s="28" t="str">
        <f>F16</f>
        <v xml:space="preserve"> </v>
      </c>
      <c r="G88" s="42"/>
      <c r="H88" s="42"/>
      <c r="I88" s="33" t="s">
        <v>24</v>
      </c>
      <c r="J88" s="74" t="str">
        <f>IF(J16="","",J16)</f>
        <v>26. 9. 2022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3" t="s">
        <v>30</v>
      </c>
      <c r="D90" s="42"/>
      <c r="E90" s="42"/>
      <c r="F90" s="28" t="str">
        <f>E19</f>
        <v xml:space="preserve"> </v>
      </c>
      <c r="G90" s="42"/>
      <c r="H90" s="42"/>
      <c r="I90" s="33" t="s">
        <v>36</v>
      </c>
      <c r="J90" s="38" t="str">
        <f>E25</f>
        <v xml:space="preserve"> 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3" t="s">
        <v>34</v>
      </c>
      <c r="D91" s="42"/>
      <c r="E91" s="42"/>
      <c r="F91" s="28" t="str">
        <f>IF(E22="","",E22)</f>
        <v>Vyplň údaj</v>
      </c>
      <c r="G91" s="42"/>
      <c r="H91" s="42"/>
      <c r="I91" s="33" t="s">
        <v>38</v>
      </c>
      <c r="J91" s="38" t="str">
        <f>E28</f>
        <v xml:space="preserve"> </v>
      </c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9"/>
      <c r="B93" s="190"/>
      <c r="C93" s="191" t="s">
        <v>143</v>
      </c>
      <c r="D93" s="192" t="s">
        <v>60</v>
      </c>
      <c r="E93" s="192" t="s">
        <v>56</v>
      </c>
      <c r="F93" s="192" t="s">
        <v>57</v>
      </c>
      <c r="G93" s="192" t="s">
        <v>144</v>
      </c>
      <c r="H93" s="192" t="s">
        <v>145</v>
      </c>
      <c r="I93" s="192" t="s">
        <v>146</v>
      </c>
      <c r="J93" s="192" t="s">
        <v>137</v>
      </c>
      <c r="K93" s="193" t="s">
        <v>147</v>
      </c>
      <c r="L93" s="194"/>
      <c r="M93" s="94" t="s">
        <v>32</v>
      </c>
      <c r="N93" s="95" t="s">
        <v>45</v>
      </c>
      <c r="O93" s="95" t="s">
        <v>148</v>
      </c>
      <c r="P93" s="95" t="s">
        <v>149</v>
      </c>
      <c r="Q93" s="95" t="s">
        <v>150</v>
      </c>
      <c r="R93" s="95" t="s">
        <v>151</v>
      </c>
      <c r="S93" s="95" t="s">
        <v>152</v>
      </c>
      <c r="T93" s="96" t="s">
        <v>153</v>
      </c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="2" customFormat="1" ht="22.8" customHeight="1">
      <c r="A94" s="40"/>
      <c r="B94" s="41"/>
      <c r="C94" s="101" t="s">
        <v>154</v>
      </c>
      <c r="D94" s="42"/>
      <c r="E94" s="42"/>
      <c r="F94" s="42"/>
      <c r="G94" s="42"/>
      <c r="H94" s="42"/>
      <c r="I94" s="42"/>
      <c r="J94" s="195">
        <f>BK94</f>
        <v>0</v>
      </c>
      <c r="K94" s="42"/>
      <c r="L94" s="46"/>
      <c r="M94" s="97"/>
      <c r="N94" s="196"/>
      <c r="O94" s="98"/>
      <c r="P94" s="197">
        <f>P95</f>
        <v>0</v>
      </c>
      <c r="Q94" s="98"/>
      <c r="R94" s="197">
        <f>R95</f>
        <v>0</v>
      </c>
      <c r="S94" s="98"/>
      <c r="T94" s="198">
        <f>T95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74</v>
      </c>
      <c r="AU94" s="18" t="s">
        <v>138</v>
      </c>
      <c r="BK94" s="199">
        <f>BK95</f>
        <v>0</v>
      </c>
    </row>
    <row r="95" s="12" customFormat="1" ht="25.92" customHeight="1">
      <c r="A95" s="12"/>
      <c r="B95" s="200"/>
      <c r="C95" s="201"/>
      <c r="D95" s="202" t="s">
        <v>74</v>
      </c>
      <c r="E95" s="203" t="s">
        <v>155</v>
      </c>
      <c r="F95" s="203" t="s">
        <v>156</v>
      </c>
      <c r="G95" s="201"/>
      <c r="H95" s="201"/>
      <c r="I95" s="204"/>
      <c r="J95" s="205">
        <f>BK95</f>
        <v>0</v>
      </c>
      <c r="K95" s="201"/>
      <c r="L95" s="206"/>
      <c r="M95" s="207"/>
      <c r="N95" s="208"/>
      <c r="O95" s="208"/>
      <c r="P95" s="209">
        <f>P96+SUM(P97:P211)+P234</f>
        <v>0</v>
      </c>
      <c r="Q95" s="208"/>
      <c r="R95" s="209">
        <f>R96+SUM(R97:R211)+R234</f>
        <v>0</v>
      </c>
      <c r="S95" s="208"/>
      <c r="T95" s="210">
        <f>T96+SUM(T97:T211)+T234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94</v>
      </c>
      <c r="AT95" s="212" t="s">
        <v>74</v>
      </c>
      <c r="AU95" s="212" t="s">
        <v>75</v>
      </c>
      <c r="AY95" s="211" t="s">
        <v>157</v>
      </c>
      <c r="BK95" s="213">
        <f>BK96+SUM(BK97:BK211)+BK234</f>
        <v>0</v>
      </c>
    </row>
    <row r="96" s="2" customFormat="1" ht="16.5" customHeight="1">
      <c r="A96" s="40"/>
      <c r="B96" s="41"/>
      <c r="C96" s="214" t="s">
        <v>82</v>
      </c>
      <c r="D96" s="214" t="s">
        <v>158</v>
      </c>
      <c r="E96" s="215" t="s">
        <v>159</v>
      </c>
      <c r="F96" s="216" t="s">
        <v>160</v>
      </c>
      <c r="G96" s="217" t="s">
        <v>161</v>
      </c>
      <c r="H96" s="218">
        <v>1</v>
      </c>
      <c r="I96" s="219"/>
      <c r="J96" s="220">
        <f>ROUND(I96*H96,2)</f>
        <v>0</v>
      </c>
      <c r="K96" s="216" t="s">
        <v>32</v>
      </c>
      <c r="L96" s="221"/>
      <c r="M96" s="222" t="s">
        <v>32</v>
      </c>
      <c r="N96" s="223" t="s">
        <v>46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162</v>
      </c>
      <c r="AT96" s="226" t="s">
        <v>158</v>
      </c>
      <c r="AU96" s="226" t="s">
        <v>82</v>
      </c>
      <c r="AY96" s="18" t="s">
        <v>157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8" t="s">
        <v>82</v>
      </c>
      <c r="BK96" s="227">
        <f>ROUND(I96*H96,2)</f>
        <v>0</v>
      </c>
      <c r="BL96" s="18" t="s">
        <v>162</v>
      </c>
      <c r="BM96" s="226" t="s">
        <v>163</v>
      </c>
    </row>
    <row r="97" s="2" customFormat="1">
      <c r="A97" s="40"/>
      <c r="B97" s="41"/>
      <c r="C97" s="42"/>
      <c r="D97" s="228" t="s">
        <v>164</v>
      </c>
      <c r="E97" s="42"/>
      <c r="F97" s="229" t="s">
        <v>165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164</v>
      </c>
      <c r="AU97" s="18" t="s">
        <v>82</v>
      </c>
    </row>
    <row r="98" s="2" customFormat="1" ht="16.5" customHeight="1">
      <c r="A98" s="40"/>
      <c r="B98" s="41"/>
      <c r="C98" s="214" t="s">
        <v>84</v>
      </c>
      <c r="D98" s="214" t="s">
        <v>158</v>
      </c>
      <c r="E98" s="215" t="s">
        <v>166</v>
      </c>
      <c r="F98" s="216" t="s">
        <v>167</v>
      </c>
      <c r="G98" s="217" t="s">
        <v>161</v>
      </c>
      <c r="H98" s="218">
        <v>1</v>
      </c>
      <c r="I98" s="219"/>
      <c r="J98" s="220">
        <f>ROUND(I98*H98,2)</f>
        <v>0</v>
      </c>
      <c r="K98" s="216" t="s">
        <v>168</v>
      </c>
      <c r="L98" s="221"/>
      <c r="M98" s="222" t="s">
        <v>32</v>
      </c>
      <c r="N98" s="223" t="s">
        <v>46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162</v>
      </c>
      <c r="AT98" s="226" t="s">
        <v>158</v>
      </c>
      <c r="AU98" s="226" t="s">
        <v>82</v>
      </c>
      <c r="AY98" s="18" t="s">
        <v>157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8" t="s">
        <v>82</v>
      </c>
      <c r="BK98" s="227">
        <f>ROUND(I98*H98,2)</f>
        <v>0</v>
      </c>
      <c r="BL98" s="18" t="s">
        <v>162</v>
      </c>
      <c r="BM98" s="226" t="s">
        <v>169</v>
      </c>
    </row>
    <row r="99" s="2" customFormat="1">
      <c r="A99" s="40"/>
      <c r="B99" s="41"/>
      <c r="C99" s="42"/>
      <c r="D99" s="228" t="s">
        <v>164</v>
      </c>
      <c r="E99" s="42"/>
      <c r="F99" s="229" t="s">
        <v>170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164</v>
      </c>
      <c r="AU99" s="18" t="s">
        <v>82</v>
      </c>
    </row>
    <row r="100" s="2" customFormat="1" ht="24.15" customHeight="1">
      <c r="A100" s="40"/>
      <c r="B100" s="41"/>
      <c r="C100" s="214" t="s">
        <v>89</v>
      </c>
      <c r="D100" s="214" t="s">
        <v>158</v>
      </c>
      <c r="E100" s="215" t="s">
        <v>171</v>
      </c>
      <c r="F100" s="216" t="s">
        <v>172</v>
      </c>
      <c r="G100" s="217" t="s">
        <v>161</v>
      </c>
      <c r="H100" s="218">
        <v>2</v>
      </c>
      <c r="I100" s="219"/>
      <c r="J100" s="220">
        <f>ROUND(I100*H100,2)</f>
        <v>0</v>
      </c>
      <c r="K100" s="216" t="s">
        <v>173</v>
      </c>
      <c r="L100" s="221"/>
      <c r="M100" s="222" t="s">
        <v>32</v>
      </c>
      <c r="N100" s="223" t="s">
        <v>46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162</v>
      </c>
      <c r="AT100" s="226" t="s">
        <v>158</v>
      </c>
      <c r="AU100" s="226" t="s">
        <v>82</v>
      </c>
      <c r="AY100" s="18" t="s">
        <v>157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8" t="s">
        <v>82</v>
      </c>
      <c r="BK100" s="227">
        <f>ROUND(I100*H100,2)</f>
        <v>0</v>
      </c>
      <c r="BL100" s="18" t="s">
        <v>162</v>
      </c>
      <c r="BM100" s="226" t="s">
        <v>174</v>
      </c>
    </row>
    <row r="101" s="2" customFormat="1" ht="16.5" customHeight="1">
      <c r="A101" s="40"/>
      <c r="B101" s="41"/>
      <c r="C101" s="214" t="s">
        <v>94</v>
      </c>
      <c r="D101" s="214" t="s">
        <v>158</v>
      </c>
      <c r="E101" s="215" t="s">
        <v>175</v>
      </c>
      <c r="F101" s="216" t="s">
        <v>176</v>
      </c>
      <c r="G101" s="217" t="s">
        <v>161</v>
      </c>
      <c r="H101" s="218">
        <v>1</v>
      </c>
      <c r="I101" s="219"/>
      <c r="J101" s="220">
        <f>ROUND(I101*H101,2)</f>
        <v>0</v>
      </c>
      <c r="K101" s="216" t="s">
        <v>32</v>
      </c>
      <c r="L101" s="221"/>
      <c r="M101" s="222" t="s">
        <v>32</v>
      </c>
      <c r="N101" s="223" t="s">
        <v>46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162</v>
      </c>
      <c r="AT101" s="226" t="s">
        <v>158</v>
      </c>
      <c r="AU101" s="226" t="s">
        <v>82</v>
      </c>
      <c r="AY101" s="18" t="s">
        <v>157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8" t="s">
        <v>82</v>
      </c>
      <c r="BK101" s="227">
        <f>ROUND(I101*H101,2)</f>
        <v>0</v>
      </c>
      <c r="BL101" s="18" t="s">
        <v>162</v>
      </c>
      <c r="BM101" s="226" t="s">
        <v>177</v>
      </c>
    </row>
    <row r="102" s="2" customFormat="1">
      <c r="A102" s="40"/>
      <c r="B102" s="41"/>
      <c r="C102" s="42"/>
      <c r="D102" s="228" t="s">
        <v>164</v>
      </c>
      <c r="E102" s="42"/>
      <c r="F102" s="229" t="s">
        <v>178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164</v>
      </c>
      <c r="AU102" s="18" t="s">
        <v>82</v>
      </c>
    </row>
    <row r="103" s="2" customFormat="1" ht="21.75" customHeight="1">
      <c r="A103" s="40"/>
      <c r="B103" s="41"/>
      <c r="C103" s="214" t="s">
        <v>179</v>
      </c>
      <c r="D103" s="214" t="s">
        <v>158</v>
      </c>
      <c r="E103" s="215" t="s">
        <v>180</v>
      </c>
      <c r="F103" s="216" t="s">
        <v>181</v>
      </c>
      <c r="G103" s="217" t="s">
        <v>161</v>
      </c>
      <c r="H103" s="218">
        <v>2</v>
      </c>
      <c r="I103" s="219"/>
      <c r="J103" s="220">
        <f>ROUND(I103*H103,2)</f>
        <v>0</v>
      </c>
      <c r="K103" s="216" t="s">
        <v>168</v>
      </c>
      <c r="L103" s="221"/>
      <c r="M103" s="222" t="s">
        <v>32</v>
      </c>
      <c r="N103" s="223" t="s">
        <v>46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162</v>
      </c>
      <c r="AT103" s="226" t="s">
        <v>158</v>
      </c>
      <c r="AU103" s="226" t="s">
        <v>82</v>
      </c>
      <c r="AY103" s="18" t="s">
        <v>157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8" t="s">
        <v>82</v>
      </c>
      <c r="BK103" s="227">
        <f>ROUND(I103*H103,2)</f>
        <v>0</v>
      </c>
      <c r="BL103" s="18" t="s">
        <v>162</v>
      </c>
      <c r="BM103" s="226" t="s">
        <v>182</v>
      </c>
    </row>
    <row r="104" s="2" customFormat="1" ht="37.8" customHeight="1">
      <c r="A104" s="40"/>
      <c r="B104" s="41"/>
      <c r="C104" s="233" t="s">
        <v>183</v>
      </c>
      <c r="D104" s="233" t="s">
        <v>184</v>
      </c>
      <c r="E104" s="234" t="s">
        <v>185</v>
      </c>
      <c r="F104" s="235" t="s">
        <v>186</v>
      </c>
      <c r="G104" s="236" t="s">
        <v>161</v>
      </c>
      <c r="H104" s="237">
        <v>1</v>
      </c>
      <c r="I104" s="238"/>
      <c r="J104" s="239">
        <f>ROUND(I104*H104,2)</f>
        <v>0</v>
      </c>
      <c r="K104" s="235" t="s">
        <v>173</v>
      </c>
      <c r="L104" s="46"/>
      <c r="M104" s="240" t="s">
        <v>32</v>
      </c>
      <c r="N104" s="241" t="s">
        <v>46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187</v>
      </c>
      <c r="AT104" s="226" t="s">
        <v>184</v>
      </c>
      <c r="AU104" s="226" t="s">
        <v>82</v>
      </c>
      <c r="AY104" s="18" t="s">
        <v>157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8" t="s">
        <v>82</v>
      </c>
      <c r="BK104" s="227">
        <f>ROUND(I104*H104,2)</f>
        <v>0</v>
      </c>
      <c r="BL104" s="18" t="s">
        <v>187</v>
      </c>
      <c r="BM104" s="226" t="s">
        <v>188</v>
      </c>
    </row>
    <row r="105" s="2" customFormat="1" ht="37.8" customHeight="1">
      <c r="A105" s="40"/>
      <c r="B105" s="41"/>
      <c r="C105" s="214" t="s">
        <v>189</v>
      </c>
      <c r="D105" s="214" t="s">
        <v>158</v>
      </c>
      <c r="E105" s="215" t="s">
        <v>190</v>
      </c>
      <c r="F105" s="216" t="s">
        <v>191</v>
      </c>
      <c r="G105" s="217" t="s">
        <v>161</v>
      </c>
      <c r="H105" s="218">
        <v>1</v>
      </c>
      <c r="I105" s="219"/>
      <c r="J105" s="220">
        <f>ROUND(I105*H105,2)</f>
        <v>0</v>
      </c>
      <c r="K105" s="216" t="s">
        <v>173</v>
      </c>
      <c r="L105" s="221"/>
      <c r="M105" s="222" t="s">
        <v>32</v>
      </c>
      <c r="N105" s="223" t="s">
        <v>46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162</v>
      </c>
      <c r="AT105" s="226" t="s">
        <v>158</v>
      </c>
      <c r="AU105" s="226" t="s">
        <v>82</v>
      </c>
      <c r="AY105" s="18" t="s">
        <v>157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8" t="s">
        <v>82</v>
      </c>
      <c r="BK105" s="227">
        <f>ROUND(I105*H105,2)</f>
        <v>0</v>
      </c>
      <c r="BL105" s="18" t="s">
        <v>162</v>
      </c>
      <c r="BM105" s="226" t="s">
        <v>192</v>
      </c>
    </row>
    <row r="106" s="2" customFormat="1" ht="24.15" customHeight="1">
      <c r="A106" s="40"/>
      <c r="B106" s="41"/>
      <c r="C106" s="233" t="s">
        <v>193</v>
      </c>
      <c r="D106" s="233" t="s">
        <v>184</v>
      </c>
      <c r="E106" s="234" t="s">
        <v>194</v>
      </c>
      <c r="F106" s="235" t="s">
        <v>195</v>
      </c>
      <c r="G106" s="236" t="s">
        <v>161</v>
      </c>
      <c r="H106" s="237">
        <v>1</v>
      </c>
      <c r="I106" s="238"/>
      <c r="J106" s="239">
        <f>ROUND(I106*H106,2)</f>
        <v>0</v>
      </c>
      <c r="K106" s="235" t="s">
        <v>173</v>
      </c>
      <c r="L106" s="46"/>
      <c r="M106" s="240" t="s">
        <v>32</v>
      </c>
      <c r="N106" s="241" t="s">
        <v>46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187</v>
      </c>
      <c r="AT106" s="226" t="s">
        <v>184</v>
      </c>
      <c r="AU106" s="226" t="s">
        <v>82</v>
      </c>
      <c r="AY106" s="18" t="s">
        <v>157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8" t="s">
        <v>82</v>
      </c>
      <c r="BK106" s="227">
        <f>ROUND(I106*H106,2)</f>
        <v>0</v>
      </c>
      <c r="BL106" s="18" t="s">
        <v>187</v>
      </c>
      <c r="BM106" s="226" t="s">
        <v>196</v>
      </c>
    </row>
    <row r="107" s="2" customFormat="1" ht="33" customHeight="1">
      <c r="A107" s="40"/>
      <c r="B107" s="41"/>
      <c r="C107" s="214" t="s">
        <v>197</v>
      </c>
      <c r="D107" s="214" t="s">
        <v>158</v>
      </c>
      <c r="E107" s="215" t="s">
        <v>198</v>
      </c>
      <c r="F107" s="216" t="s">
        <v>199</v>
      </c>
      <c r="G107" s="217" t="s">
        <v>161</v>
      </c>
      <c r="H107" s="218">
        <v>1</v>
      </c>
      <c r="I107" s="219"/>
      <c r="J107" s="220">
        <f>ROUND(I107*H107,2)</f>
        <v>0</v>
      </c>
      <c r="K107" s="216" t="s">
        <v>173</v>
      </c>
      <c r="L107" s="221"/>
      <c r="M107" s="222" t="s">
        <v>32</v>
      </c>
      <c r="N107" s="223" t="s">
        <v>46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162</v>
      </c>
      <c r="AT107" s="226" t="s">
        <v>158</v>
      </c>
      <c r="AU107" s="226" t="s">
        <v>82</v>
      </c>
      <c r="AY107" s="18" t="s">
        <v>157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8" t="s">
        <v>82</v>
      </c>
      <c r="BK107" s="227">
        <f>ROUND(I107*H107,2)</f>
        <v>0</v>
      </c>
      <c r="BL107" s="18" t="s">
        <v>162</v>
      </c>
      <c r="BM107" s="226" t="s">
        <v>200</v>
      </c>
    </row>
    <row r="108" s="2" customFormat="1" ht="24.15" customHeight="1">
      <c r="A108" s="40"/>
      <c r="B108" s="41"/>
      <c r="C108" s="214" t="s">
        <v>201</v>
      </c>
      <c r="D108" s="214" t="s">
        <v>158</v>
      </c>
      <c r="E108" s="215" t="s">
        <v>202</v>
      </c>
      <c r="F108" s="216" t="s">
        <v>203</v>
      </c>
      <c r="G108" s="217" t="s">
        <v>161</v>
      </c>
      <c r="H108" s="218">
        <v>1</v>
      </c>
      <c r="I108" s="219"/>
      <c r="J108" s="220">
        <f>ROUND(I108*H108,2)</f>
        <v>0</v>
      </c>
      <c r="K108" s="216" t="s">
        <v>168</v>
      </c>
      <c r="L108" s="221"/>
      <c r="M108" s="222" t="s">
        <v>32</v>
      </c>
      <c r="N108" s="223" t="s">
        <v>46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162</v>
      </c>
      <c r="AT108" s="226" t="s">
        <v>158</v>
      </c>
      <c r="AU108" s="226" t="s">
        <v>82</v>
      </c>
      <c r="AY108" s="18" t="s">
        <v>157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8" t="s">
        <v>82</v>
      </c>
      <c r="BK108" s="227">
        <f>ROUND(I108*H108,2)</f>
        <v>0</v>
      </c>
      <c r="BL108" s="18" t="s">
        <v>162</v>
      </c>
      <c r="BM108" s="226" t="s">
        <v>204</v>
      </c>
    </row>
    <row r="109" s="2" customFormat="1" ht="16.5" customHeight="1">
      <c r="A109" s="40"/>
      <c r="B109" s="41"/>
      <c r="C109" s="233" t="s">
        <v>205</v>
      </c>
      <c r="D109" s="233" t="s">
        <v>184</v>
      </c>
      <c r="E109" s="234" t="s">
        <v>206</v>
      </c>
      <c r="F109" s="235" t="s">
        <v>207</v>
      </c>
      <c r="G109" s="236" t="s">
        <v>161</v>
      </c>
      <c r="H109" s="237">
        <v>7</v>
      </c>
      <c r="I109" s="238"/>
      <c r="J109" s="239">
        <f>ROUND(I109*H109,2)</f>
        <v>0</v>
      </c>
      <c r="K109" s="235" t="s">
        <v>173</v>
      </c>
      <c r="L109" s="46"/>
      <c r="M109" s="240" t="s">
        <v>32</v>
      </c>
      <c r="N109" s="241" t="s">
        <v>46</v>
      </c>
      <c r="O109" s="86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187</v>
      </c>
      <c r="AT109" s="226" t="s">
        <v>184</v>
      </c>
      <c r="AU109" s="226" t="s">
        <v>82</v>
      </c>
      <c r="AY109" s="18" t="s">
        <v>157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8" t="s">
        <v>82</v>
      </c>
      <c r="BK109" s="227">
        <f>ROUND(I109*H109,2)</f>
        <v>0</v>
      </c>
      <c r="BL109" s="18" t="s">
        <v>187</v>
      </c>
      <c r="BM109" s="226" t="s">
        <v>208</v>
      </c>
    </row>
    <row r="110" s="2" customFormat="1" ht="16.5" customHeight="1">
      <c r="A110" s="40"/>
      <c r="B110" s="41"/>
      <c r="C110" s="233" t="s">
        <v>209</v>
      </c>
      <c r="D110" s="233" t="s">
        <v>184</v>
      </c>
      <c r="E110" s="234" t="s">
        <v>210</v>
      </c>
      <c r="F110" s="235" t="s">
        <v>211</v>
      </c>
      <c r="G110" s="236" t="s">
        <v>161</v>
      </c>
      <c r="H110" s="237">
        <v>27</v>
      </c>
      <c r="I110" s="238"/>
      <c r="J110" s="239">
        <f>ROUND(I110*H110,2)</f>
        <v>0</v>
      </c>
      <c r="K110" s="235" t="s">
        <v>173</v>
      </c>
      <c r="L110" s="46"/>
      <c r="M110" s="240" t="s">
        <v>32</v>
      </c>
      <c r="N110" s="241" t="s">
        <v>46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187</v>
      </c>
      <c r="AT110" s="226" t="s">
        <v>184</v>
      </c>
      <c r="AU110" s="226" t="s">
        <v>82</v>
      </c>
      <c r="AY110" s="18" t="s">
        <v>157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8" t="s">
        <v>82</v>
      </c>
      <c r="BK110" s="227">
        <f>ROUND(I110*H110,2)</f>
        <v>0</v>
      </c>
      <c r="BL110" s="18" t="s">
        <v>187</v>
      </c>
      <c r="BM110" s="226" t="s">
        <v>212</v>
      </c>
    </row>
    <row r="111" s="2" customFormat="1" ht="16.5" customHeight="1">
      <c r="A111" s="40"/>
      <c r="B111" s="41"/>
      <c r="C111" s="233" t="s">
        <v>213</v>
      </c>
      <c r="D111" s="233" t="s">
        <v>184</v>
      </c>
      <c r="E111" s="234" t="s">
        <v>214</v>
      </c>
      <c r="F111" s="235" t="s">
        <v>215</v>
      </c>
      <c r="G111" s="236" t="s">
        <v>161</v>
      </c>
      <c r="H111" s="237">
        <v>1</v>
      </c>
      <c r="I111" s="238"/>
      <c r="J111" s="239">
        <f>ROUND(I111*H111,2)</f>
        <v>0</v>
      </c>
      <c r="K111" s="235" t="s">
        <v>173</v>
      </c>
      <c r="L111" s="46"/>
      <c r="M111" s="240" t="s">
        <v>32</v>
      </c>
      <c r="N111" s="241" t="s">
        <v>46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187</v>
      </c>
      <c r="AT111" s="226" t="s">
        <v>184</v>
      </c>
      <c r="AU111" s="226" t="s">
        <v>82</v>
      </c>
      <c r="AY111" s="18" t="s">
        <v>157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82</v>
      </c>
      <c r="BK111" s="227">
        <f>ROUND(I111*H111,2)</f>
        <v>0</v>
      </c>
      <c r="BL111" s="18" t="s">
        <v>187</v>
      </c>
      <c r="BM111" s="226" t="s">
        <v>216</v>
      </c>
    </row>
    <row r="112" s="2" customFormat="1" ht="16.5" customHeight="1">
      <c r="A112" s="40"/>
      <c r="B112" s="41"/>
      <c r="C112" s="233" t="s">
        <v>217</v>
      </c>
      <c r="D112" s="233" t="s">
        <v>184</v>
      </c>
      <c r="E112" s="234" t="s">
        <v>218</v>
      </c>
      <c r="F112" s="235" t="s">
        <v>219</v>
      </c>
      <c r="G112" s="236" t="s">
        <v>161</v>
      </c>
      <c r="H112" s="237">
        <v>1</v>
      </c>
      <c r="I112" s="238"/>
      <c r="J112" s="239">
        <f>ROUND(I112*H112,2)</f>
        <v>0</v>
      </c>
      <c r="K112" s="235" t="s">
        <v>173</v>
      </c>
      <c r="L112" s="46"/>
      <c r="M112" s="240" t="s">
        <v>32</v>
      </c>
      <c r="N112" s="241" t="s">
        <v>46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187</v>
      </c>
      <c r="AT112" s="226" t="s">
        <v>184</v>
      </c>
      <c r="AU112" s="226" t="s">
        <v>82</v>
      </c>
      <c r="AY112" s="18" t="s">
        <v>157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8" t="s">
        <v>82</v>
      </c>
      <c r="BK112" s="227">
        <f>ROUND(I112*H112,2)</f>
        <v>0</v>
      </c>
      <c r="BL112" s="18" t="s">
        <v>187</v>
      </c>
      <c r="BM112" s="226" t="s">
        <v>220</v>
      </c>
    </row>
    <row r="113" s="2" customFormat="1" ht="16.5" customHeight="1">
      <c r="A113" s="40"/>
      <c r="B113" s="41"/>
      <c r="C113" s="233" t="s">
        <v>8</v>
      </c>
      <c r="D113" s="233" t="s">
        <v>184</v>
      </c>
      <c r="E113" s="234" t="s">
        <v>221</v>
      </c>
      <c r="F113" s="235" t="s">
        <v>222</v>
      </c>
      <c r="G113" s="236" t="s">
        <v>161</v>
      </c>
      <c r="H113" s="237">
        <v>2</v>
      </c>
      <c r="I113" s="238"/>
      <c r="J113" s="239">
        <f>ROUND(I113*H113,2)</f>
        <v>0</v>
      </c>
      <c r="K113" s="235" t="s">
        <v>173</v>
      </c>
      <c r="L113" s="46"/>
      <c r="M113" s="240" t="s">
        <v>32</v>
      </c>
      <c r="N113" s="241" t="s">
        <v>46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187</v>
      </c>
      <c r="AT113" s="226" t="s">
        <v>184</v>
      </c>
      <c r="AU113" s="226" t="s">
        <v>82</v>
      </c>
      <c r="AY113" s="18" t="s">
        <v>157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8" t="s">
        <v>82</v>
      </c>
      <c r="BK113" s="227">
        <f>ROUND(I113*H113,2)</f>
        <v>0</v>
      </c>
      <c r="BL113" s="18" t="s">
        <v>187</v>
      </c>
      <c r="BM113" s="226" t="s">
        <v>223</v>
      </c>
    </row>
    <row r="114" s="2" customFormat="1" ht="16.5" customHeight="1">
      <c r="A114" s="40"/>
      <c r="B114" s="41"/>
      <c r="C114" s="233" t="s">
        <v>224</v>
      </c>
      <c r="D114" s="233" t="s">
        <v>184</v>
      </c>
      <c r="E114" s="234" t="s">
        <v>225</v>
      </c>
      <c r="F114" s="235" t="s">
        <v>226</v>
      </c>
      <c r="G114" s="236" t="s">
        <v>161</v>
      </c>
      <c r="H114" s="237">
        <v>1</v>
      </c>
      <c r="I114" s="238"/>
      <c r="J114" s="239">
        <f>ROUND(I114*H114,2)</f>
        <v>0</v>
      </c>
      <c r="K114" s="235" t="s">
        <v>32</v>
      </c>
      <c r="L114" s="46"/>
      <c r="M114" s="240" t="s">
        <v>32</v>
      </c>
      <c r="N114" s="241" t="s">
        <v>46</v>
      </c>
      <c r="O114" s="86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187</v>
      </c>
      <c r="AT114" s="226" t="s">
        <v>184</v>
      </c>
      <c r="AU114" s="226" t="s">
        <v>82</v>
      </c>
      <c r="AY114" s="18" t="s">
        <v>157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8" t="s">
        <v>82</v>
      </c>
      <c r="BK114" s="227">
        <f>ROUND(I114*H114,2)</f>
        <v>0</v>
      </c>
      <c r="BL114" s="18" t="s">
        <v>187</v>
      </c>
      <c r="BM114" s="226" t="s">
        <v>227</v>
      </c>
    </row>
    <row r="115" s="2" customFormat="1" ht="21.75" customHeight="1">
      <c r="A115" s="40"/>
      <c r="B115" s="41"/>
      <c r="C115" s="233" t="s">
        <v>228</v>
      </c>
      <c r="D115" s="233" t="s">
        <v>184</v>
      </c>
      <c r="E115" s="234" t="s">
        <v>229</v>
      </c>
      <c r="F115" s="235" t="s">
        <v>230</v>
      </c>
      <c r="G115" s="236" t="s">
        <v>161</v>
      </c>
      <c r="H115" s="237">
        <v>2</v>
      </c>
      <c r="I115" s="238"/>
      <c r="J115" s="239">
        <f>ROUND(I115*H115,2)</f>
        <v>0</v>
      </c>
      <c r="K115" s="235" t="s">
        <v>173</v>
      </c>
      <c r="L115" s="46"/>
      <c r="M115" s="240" t="s">
        <v>32</v>
      </c>
      <c r="N115" s="241" t="s">
        <v>46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187</v>
      </c>
      <c r="AT115" s="226" t="s">
        <v>184</v>
      </c>
      <c r="AU115" s="226" t="s">
        <v>82</v>
      </c>
      <c r="AY115" s="18" t="s">
        <v>157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8" t="s">
        <v>82</v>
      </c>
      <c r="BK115" s="227">
        <f>ROUND(I115*H115,2)</f>
        <v>0</v>
      </c>
      <c r="BL115" s="18" t="s">
        <v>187</v>
      </c>
      <c r="BM115" s="226" t="s">
        <v>231</v>
      </c>
    </row>
    <row r="116" s="2" customFormat="1" ht="24.15" customHeight="1">
      <c r="A116" s="40"/>
      <c r="B116" s="41"/>
      <c r="C116" s="214" t="s">
        <v>232</v>
      </c>
      <c r="D116" s="214" t="s">
        <v>158</v>
      </c>
      <c r="E116" s="215" t="s">
        <v>233</v>
      </c>
      <c r="F116" s="216" t="s">
        <v>234</v>
      </c>
      <c r="G116" s="217" t="s">
        <v>161</v>
      </c>
      <c r="H116" s="218">
        <v>1</v>
      </c>
      <c r="I116" s="219"/>
      <c r="J116" s="220">
        <f>ROUND(I116*H116,2)</f>
        <v>0</v>
      </c>
      <c r="K116" s="216" t="s">
        <v>173</v>
      </c>
      <c r="L116" s="221"/>
      <c r="M116" s="222" t="s">
        <v>32</v>
      </c>
      <c r="N116" s="223" t="s">
        <v>46</v>
      </c>
      <c r="O116" s="86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162</v>
      </c>
      <c r="AT116" s="226" t="s">
        <v>158</v>
      </c>
      <c r="AU116" s="226" t="s">
        <v>82</v>
      </c>
      <c r="AY116" s="18" t="s">
        <v>157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8" t="s">
        <v>82</v>
      </c>
      <c r="BK116" s="227">
        <f>ROUND(I116*H116,2)</f>
        <v>0</v>
      </c>
      <c r="BL116" s="18" t="s">
        <v>162</v>
      </c>
      <c r="BM116" s="226" t="s">
        <v>235</v>
      </c>
    </row>
    <row r="117" s="2" customFormat="1" ht="21.75" customHeight="1">
      <c r="A117" s="40"/>
      <c r="B117" s="41"/>
      <c r="C117" s="233" t="s">
        <v>236</v>
      </c>
      <c r="D117" s="233" t="s">
        <v>184</v>
      </c>
      <c r="E117" s="234" t="s">
        <v>237</v>
      </c>
      <c r="F117" s="235" t="s">
        <v>238</v>
      </c>
      <c r="G117" s="236" t="s">
        <v>161</v>
      </c>
      <c r="H117" s="237">
        <v>2</v>
      </c>
      <c r="I117" s="238"/>
      <c r="J117" s="239">
        <f>ROUND(I117*H117,2)</f>
        <v>0</v>
      </c>
      <c r="K117" s="235" t="s">
        <v>173</v>
      </c>
      <c r="L117" s="46"/>
      <c r="M117" s="240" t="s">
        <v>32</v>
      </c>
      <c r="N117" s="241" t="s">
        <v>46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187</v>
      </c>
      <c r="AT117" s="226" t="s">
        <v>184</v>
      </c>
      <c r="AU117" s="226" t="s">
        <v>82</v>
      </c>
      <c r="AY117" s="18" t="s">
        <v>157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8" t="s">
        <v>82</v>
      </c>
      <c r="BK117" s="227">
        <f>ROUND(I117*H117,2)</f>
        <v>0</v>
      </c>
      <c r="BL117" s="18" t="s">
        <v>187</v>
      </c>
      <c r="BM117" s="226" t="s">
        <v>239</v>
      </c>
    </row>
    <row r="118" s="2" customFormat="1" ht="21.75" customHeight="1">
      <c r="A118" s="40"/>
      <c r="B118" s="41"/>
      <c r="C118" s="214" t="s">
        <v>240</v>
      </c>
      <c r="D118" s="214" t="s">
        <v>158</v>
      </c>
      <c r="E118" s="215" t="s">
        <v>241</v>
      </c>
      <c r="F118" s="216" t="s">
        <v>242</v>
      </c>
      <c r="G118" s="217" t="s">
        <v>161</v>
      </c>
      <c r="H118" s="218">
        <v>1</v>
      </c>
      <c r="I118" s="219"/>
      <c r="J118" s="220">
        <f>ROUND(I118*H118,2)</f>
        <v>0</v>
      </c>
      <c r="K118" s="216" t="s">
        <v>173</v>
      </c>
      <c r="L118" s="221"/>
      <c r="M118" s="222" t="s">
        <v>32</v>
      </c>
      <c r="N118" s="223" t="s">
        <v>46</v>
      </c>
      <c r="O118" s="86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162</v>
      </c>
      <c r="AT118" s="226" t="s">
        <v>158</v>
      </c>
      <c r="AU118" s="226" t="s">
        <v>82</v>
      </c>
      <c r="AY118" s="18" t="s">
        <v>157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8" t="s">
        <v>82</v>
      </c>
      <c r="BK118" s="227">
        <f>ROUND(I118*H118,2)</f>
        <v>0</v>
      </c>
      <c r="BL118" s="18" t="s">
        <v>162</v>
      </c>
      <c r="BM118" s="226" t="s">
        <v>243</v>
      </c>
    </row>
    <row r="119" s="2" customFormat="1" ht="16.5" customHeight="1">
      <c r="A119" s="40"/>
      <c r="B119" s="41"/>
      <c r="C119" s="233" t="s">
        <v>7</v>
      </c>
      <c r="D119" s="233" t="s">
        <v>184</v>
      </c>
      <c r="E119" s="234" t="s">
        <v>244</v>
      </c>
      <c r="F119" s="235" t="s">
        <v>245</v>
      </c>
      <c r="G119" s="236" t="s">
        <v>161</v>
      </c>
      <c r="H119" s="237">
        <v>4</v>
      </c>
      <c r="I119" s="238"/>
      <c r="J119" s="239">
        <f>ROUND(I119*H119,2)</f>
        <v>0</v>
      </c>
      <c r="K119" s="235" t="s">
        <v>173</v>
      </c>
      <c r="L119" s="46"/>
      <c r="M119" s="240" t="s">
        <v>32</v>
      </c>
      <c r="N119" s="241" t="s">
        <v>46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187</v>
      </c>
      <c r="AT119" s="226" t="s">
        <v>184</v>
      </c>
      <c r="AU119" s="226" t="s">
        <v>82</v>
      </c>
      <c r="AY119" s="18" t="s">
        <v>157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8" t="s">
        <v>82</v>
      </c>
      <c r="BK119" s="227">
        <f>ROUND(I119*H119,2)</f>
        <v>0</v>
      </c>
      <c r="BL119" s="18" t="s">
        <v>187</v>
      </c>
      <c r="BM119" s="226" t="s">
        <v>246</v>
      </c>
    </row>
    <row r="120" s="2" customFormat="1" ht="21.75" customHeight="1">
      <c r="A120" s="40"/>
      <c r="B120" s="41"/>
      <c r="C120" s="214" t="s">
        <v>247</v>
      </c>
      <c r="D120" s="214" t="s">
        <v>158</v>
      </c>
      <c r="E120" s="215" t="s">
        <v>248</v>
      </c>
      <c r="F120" s="216" t="s">
        <v>249</v>
      </c>
      <c r="G120" s="217" t="s">
        <v>161</v>
      </c>
      <c r="H120" s="218">
        <v>1</v>
      </c>
      <c r="I120" s="219"/>
      <c r="J120" s="220">
        <f>ROUND(I120*H120,2)</f>
        <v>0</v>
      </c>
      <c r="K120" s="216" t="s">
        <v>173</v>
      </c>
      <c r="L120" s="221"/>
      <c r="M120" s="222" t="s">
        <v>32</v>
      </c>
      <c r="N120" s="223" t="s">
        <v>46</v>
      </c>
      <c r="O120" s="86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162</v>
      </c>
      <c r="AT120" s="226" t="s">
        <v>158</v>
      </c>
      <c r="AU120" s="226" t="s">
        <v>82</v>
      </c>
      <c r="AY120" s="18" t="s">
        <v>157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8" t="s">
        <v>82</v>
      </c>
      <c r="BK120" s="227">
        <f>ROUND(I120*H120,2)</f>
        <v>0</v>
      </c>
      <c r="BL120" s="18" t="s">
        <v>162</v>
      </c>
      <c r="BM120" s="226" t="s">
        <v>250</v>
      </c>
    </row>
    <row r="121" s="2" customFormat="1" ht="24.15" customHeight="1">
      <c r="A121" s="40"/>
      <c r="B121" s="41"/>
      <c r="C121" s="214" t="s">
        <v>251</v>
      </c>
      <c r="D121" s="214" t="s">
        <v>158</v>
      </c>
      <c r="E121" s="215" t="s">
        <v>252</v>
      </c>
      <c r="F121" s="216" t="s">
        <v>253</v>
      </c>
      <c r="G121" s="217" t="s">
        <v>161</v>
      </c>
      <c r="H121" s="218">
        <v>3</v>
      </c>
      <c r="I121" s="219"/>
      <c r="J121" s="220">
        <f>ROUND(I121*H121,2)</f>
        <v>0</v>
      </c>
      <c r="K121" s="216" t="s">
        <v>168</v>
      </c>
      <c r="L121" s="221"/>
      <c r="M121" s="222" t="s">
        <v>32</v>
      </c>
      <c r="N121" s="223" t="s">
        <v>46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162</v>
      </c>
      <c r="AT121" s="226" t="s">
        <v>158</v>
      </c>
      <c r="AU121" s="226" t="s">
        <v>82</v>
      </c>
      <c r="AY121" s="18" t="s">
        <v>157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8" t="s">
        <v>82</v>
      </c>
      <c r="BK121" s="227">
        <f>ROUND(I121*H121,2)</f>
        <v>0</v>
      </c>
      <c r="BL121" s="18" t="s">
        <v>162</v>
      </c>
      <c r="BM121" s="226" t="s">
        <v>254</v>
      </c>
    </row>
    <row r="122" s="2" customFormat="1" ht="16.5" customHeight="1">
      <c r="A122" s="40"/>
      <c r="B122" s="41"/>
      <c r="C122" s="233" t="s">
        <v>255</v>
      </c>
      <c r="D122" s="233" t="s">
        <v>184</v>
      </c>
      <c r="E122" s="234" t="s">
        <v>256</v>
      </c>
      <c r="F122" s="235" t="s">
        <v>257</v>
      </c>
      <c r="G122" s="236" t="s">
        <v>161</v>
      </c>
      <c r="H122" s="237">
        <v>2</v>
      </c>
      <c r="I122" s="238"/>
      <c r="J122" s="239">
        <f>ROUND(I122*H122,2)</f>
        <v>0</v>
      </c>
      <c r="K122" s="235" t="s">
        <v>173</v>
      </c>
      <c r="L122" s="46"/>
      <c r="M122" s="240" t="s">
        <v>32</v>
      </c>
      <c r="N122" s="241" t="s">
        <v>46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187</v>
      </c>
      <c r="AT122" s="226" t="s">
        <v>184</v>
      </c>
      <c r="AU122" s="226" t="s">
        <v>82</v>
      </c>
      <c r="AY122" s="18" t="s">
        <v>157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8" t="s">
        <v>82</v>
      </c>
      <c r="BK122" s="227">
        <f>ROUND(I122*H122,2)</f>
        <v>0</v>
      </c>
      <c r="BL122" s="18" t="s">
        <v>187</v>
      </c>
      <c r="BM122" s="226" t="s">
        <v>258</v>
      </c>
    </row>
    <row r="123" s="2" customFormat="1" ht="24.15" customHeight="1">
      <c r="A123" s="40"/>
      <c r="B123" s="41"/>
      <c r="C123" s="214" t="s">
        <v>259</v>
      </c>
      <c r="D123" s="214" t="s">
        <v>158</v>
      </c>
      <c r="E123" s="215" t="s">
        <v>260</v>
      </c>
      <c r="F123" s="216" t="s">
        <v>261</v>
      </c>
      <c r="G123" s="217" t="s">
        <v>161</v>
      </c>
      <c r="H123" s="218">
        <v>1</v>
      </c>
      <c r="I123" s="219"/>
      <c r="J123" s="220">
        <f>ROUND(I123*H123,2)</f>
        <v>0</v>
      </c>
      <c r="K123" s="216" t="s">
        <v>173</v>
      </c>
      <c r="L123" s="221"/>
      <c r="M123" s="222" t="s">
        <v>32</v>
      </c>
      <c r="N123" s="223" t="s">
        <v>46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162</v>
      </c>
      <c r="AT123" s="226" t="s">
        <v>158</v>
      </c>
      <c r="AU123" s="226" t="s">
        <v>82</v>
      </c>
      <c r="AY123" s="18" t="s">
        <v>157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8" t="s">
        <v>82</v>
      </c>
      <c r="BK123" s="227">
        <f>ROUND(I123*H123,2)</f>
        <v>0</v>
      </c>
      <c r="BL123" s="18" t="s">
        <v>162</v>
      </c>
      <c r="BM123" s="226" t="s">
        <v>262</v>
      </c>
    </row>
    <row r="124" s="2" customFormat="1">
      <c r="A124" s="40"/>
      <c r="B124" s="41"/>
      <c r="C124" s="42"/>
      <c r="D124" s="228" t="s">
        <v>164</v>
      </c>
      <c r="E124" s="42"/>
      <c r="F124" s="229" t="s">
        <v>263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164</v>
      </c>
      <c r="AU124" s="18" t="s">
        <v>82</v>
      </c>
    </row>
    <row r="125" s="2" customFormat="1" ht="24.15" customHeight="1">
      <c r="A125" s="40"/>
      <c r="B125" s="41"/>
      <c r="C125" s="214" t="s">
        <v>264</v>
      </c>
      <c r="D125" s="214" t="s">
        <v>158</v>
      </c>
      <c r="E125" s="215" t="s">
        <v>265</v>
      </c>
      <c r="F125" s="216" t="s">
        <v>266</v>
      </c>
      <c r="G125" s="217" t="s">
        <v>161</v>
      </c>
      <c r="H125" s="218">
        <v>3</v>
      </c>
      <c r="I125" s="219"/>
      <c r="J125" s="220">
        <f>ROUND(I125*H125,2)</f>
        <v>0</v>
      </c>
      <c r="K125" s="216" t="s">
        <v>173</v>
      </c>
      <c r="L125" s="221"/>
      <c r="M125" s="222" t="s">
        <v>32</v>
      </c>
      <c r="N125" s="223" t="s">
        <v>46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162</v>
      </c>
      <c r="AT125" s="226" t="s">
        <v>158</v>
      </c>
      <c r="AU125" s="226" t="s">
        <v>82</v>
      </c>
      <c r="AY125" s="18" t="s">
        <v>157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8" t="s">
        <v>82</v>
      </c>
      <c r="BK125" s="227">
        <f>ROUND(I125*H125,2)</f>
        <v>0</v>
      </c>
      <c r="BL125" s="18" t="s">
        <v>162</v>
      </c>
      <c r="BM125" s="226" t="s">
        <v>267</v>
      </c>
    </row>
    <row r="126" s="2" customFormat="1">
      <c r="A126" s="40"/>
      <c r="B126" s="41"/>
      <c r="C126" s="42"/>
      <c r="D126" s="228" t="s">
        <v>164</v>
      </c>
      <c r="E126" s="42"/>
      <c r="F126" s="229" t="s">
        <v>263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164</v>
      </c>
      <c r="AU126" s="18" t="s">
        <v>82</v>
      </c>
    </row>
    <row r="127" s="2" customFormat="1" ht="24.15" customHeight="1">
      <c r="A127" s="40"/>
      <c r="B127" s="41"/>
      <c r="C127" s="214" t="s">
        <v>268</v>
      </c>
      <c r="D127" s="214" t="s">
        <v>158</v>
      </c>
      <c r="E127" s="215" t="s">
        <v>269</v>
      </c>
      <c r="F127" s="216" t="s">
        <v>270</v>
      </c>
      <c r="G127" s="217" t="s">
        <v>161</v>
      </c>
      <c r="H127" s="218">
        <v>3</v>
      </c>
      <c r="I127" s="219"/>
      <c r="J127" s="220">
        <f>ROUND(I127*H127,2)</f>
        <v>0</v>
      </c>
      <c r="K127" s="216" t="s">
        <v>173</v>
      </c>
      <c r="L127" s="221"/>
      <c r="M127" s="222" t="s">
        <v>32</v>
      </c>
      <c r="N127" s="223" t="s">
        <v>46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162</v>
      </c>
      <c r="AT127" s="226" t="s">
        <v>158</v>
      </c>
      <c r="AU127" s="226" t="s">
        <v>82</v>
      </c>
      <c r="AY127" s="18" t="s">
        <v>157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8" t="s">
        <v>82</v>
      </c>
      <c r="BK127" s="227">
        <f>ROUND(I127*H127,2)</f>
        <v>0</v>
      </c>
      <c r="BL127" s="18" t="s">
        <v>162</v>
      </c>
      <c r="BM127" s="226" t="s">
        <v>271</v>
      </c>
    </row>
    <row r="128" s="2" customFormat="1">
      <c r="A128" s="40"/>
      <c r="B128" s="41"/>
      <c r="C128" s="42"/>
      <c r="D128" s="228" t="s">
        <v>164</v>
      </c>
      <c r="E128" s="42"/>
      <c r="F128" s="229" t="s">
        <v>263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164</v>
      </c>
      <c r="AU128" s="18" t="s">
        <v>82</v>
      </c>
    </row>
    <row r="129" s="2" customFormat="1" ht="24.15" customHeight="1">
      <c r="A129" s="40"/>
      <c r="B129" s="41"/>
      <c r="C129" s="214" t="s">
        <v>272</v>
      </c>
      <c r="D129" s="214" t="s">
        <v>158</v>
      </c>
      <c r="E129" s="215" t="s">
        <v>273</v>
      </c>
      <c r="F129" s="216" t="s">
        <v>274</v>
      </c>
      <c r="G129" s="217" t="s">
        <v>161</v>
      </c>
      <c r="H129" s="218">
        <v>6</v>
      </c>
      <c r="I129" s="219"/>
      <c r="J129" s="220">
        <f>ROUND(I129*H129,2)</f>
        <v>0</v>
      </c>
      <c r="K129" s="216" t="s">
        <v>173</v>
      </c>
      <c r="L129" s="221"/>
      <c r="M129" s="222" t="s">
        <v>32</v>
      </c>
      <c r="N129" s="223" t="s">
        <v>46</v>
      </c>
      <c r="O129" s="86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162</v>
      </c>
      <c r="AT129" s="226" t="s">
        <v>158</v>
      </c>
      <c r="AU129" s="226" t="s">
        <v>82</v>
      </c>
      <c r="AY129" s="18" t="s">
        <v>157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8" t="s">
        <v>82</v>
      </c>
      <c r="BK129" s="227">
        <f>ROUND(I129*H129,2)</f>
        <v>0</v>
      </c>
      <c r="BL129" s="18" t="s">
        <v>162</v>
      </c>
      <c r="BM129" s="226" t="s">
        <v>275</v>
      </c>
    </row>
    <row r="130" s="2" customFormat="1">
      <c r="A130" s="40"/>
      <c r="B130" s="41"/>
      <c r="C130" s="42"/>
      <c r="D130" s="228" t="s">
        <v>164</v>
      </c>
      <c r="E130" s="42"/>
      <c r="F130" s="229" t="s">
        <v>263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164</v>
      </c>
      <c r="AU130" s="18" t="s">
        <v>82</v>
      </c>
    </row>
    <row r="131" s="2" customFormat="1" ht="24.15" customHeight="1">
      <c r="A131" s="40"/>
      <c r="B131" s="41"/>
      <c r="C131" s="214" t="s">
        <v>276</v>
      </c>
      <c r="D131" s="214" t="s">
        <v>158</v>
      </c>
      <c r="E131" s="215" t="s">
        <v>277</v>
      </c>
      <c r="F131" s="216" t="s">
        <v>278</v>
      </c>
      <c r="G131" s="217" t="s">
        <v>161</v>
      </c>
      <c r="H131" s="218">
        <v>8</v>
      </c>
      <c r="I131" s="219"/>
      <c r="J131" s="220">
        <f>ROUND(I131*H131,2)</f>
        <v>0</v>
      </c>
      <c r="K131" s="216" t="s">
        <v>173</v>
      </c>
      <c r="L131" s="221"/>
      <c r="M131" s="222" t="s">
        <v>32</v>
      </c>
      <c r="N131" s="223" t="s">
        <v>46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162</v>
      </c>
      <c r="AT131" s="226" t="s">
        <v>158</v>
      </c>
      <c r="AU131" s="226" t="s">
        <v>82</v>
      </c>
      <c r="AY131" s="18" t="s">
        <v>157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8" t="s">
        <v>82</v>
      </c>
      <c r="BK131" s="227">
        <f>ROUND(I131*H131,2)</f>
        <v>0</v>
      </c>
      <c r="BL131" s="18" t="s">
        <v>162</v>
      </c>
      <c r="BM131" s="226" t="s">
        <v>279</v>
      </c>
    </row>
    <row r="132" s="2" customFormat="1">
      <c r="A132" s="40"/>
      <c r="B132" s="41"/>
      <c r="C132" s="42"/>
      <c r="D132" s="228" t="s">
        <v>164</v>
      </c>
      <c r="E132" s="42"/>
      <c r="F132" s="229" t="s">
        <v>263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164</v>
      </c>
      <c r="AU132" s="18" t="s">
        <v>82</v>
      </c>
    </row>
    <row r="133" s="2" customFormat="1" ht="24.15" customHeight="1">
      <c r="A133" s="40"/>
      <c r="B133" s="41"/>
      <c r="C133" s="214" t="s">
        <v>280</v>
      </c>
      <c r="D133" s="214" t="s">
        <v>158</v>
      </c>
      <c r="E133" s="215" t="s">
        <v>281</v>
      </c>
      <c r="F133" s="216" t="s">
        <v>282</v>
      </c>
      <c r="G133" s="217" t="s">
        <v>161</v>
      </c>
      <c r="H133" s="218">
        <v>2</v>
      </c>
      <c r="I133" s="219"/>
      <c r="J133" s="220">
        <f>ROUND(I133*H133,2)</f>
        <v>0</v>
      </c>
      <c r="K133" s="216" t="s">
        <v>173</v>
      </c>
      <c r="L133" s="221"/>
      <c r="M133" s="222" t="s">
        <v>32</v>
      </c>
      <c r="N133" s="223" t="s">
        <v>46</v>
      </c>
      <c r="O133" s="86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162</v>
      </c>
      <c r="AT133" s="226" t="s">
        <v>158</v>
      </c>
      <c r="AU133" s="226" t="s">
        <v>82</v>
      </c>
      <c r="AY133" s="18" t="s">
        <v>157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8" t="s">
        <v>82</v>
      </c>
      <c r="BK133" s="227">
        <f>ROUND(I133*H133,2)</f>
        <v>0</v>
      </c>
      <c r="BL133" s="18" t="s">
        <v>162</v>
      </c>
      <c r="BM133" s="226" t="s">
        <v>283</v>
      </c>
    </row>
    <row r="134" s="2" customFormat="1">
      <c r="A134" s="40"/>
      <c r="B134" s="41"/>
      <c r="C134" s="42"/>
      <c r="D134" s="228" t="s">
        <v>164</v>
      </c>
      <c r="E134" s="42"/>
      <c r="F134" s="229" t="s">
        <v>263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164</v>
      </c>
      <c r="AU134" s="18" t="s">
        <v>82</v>
      </c>
    </row>
    <row r="135" s="2" customFormat="1" ht="24.15" customHeight="1">
      <c r="A135" s="40"/>
      <c r="B135" s="41"/>
      <c r="C135" s="214" t="s">
        <v>284</v>
      </c>
      <c r="D135" s="214" t="s">
        <v>158</v>
      </c>
      <c r="E135" s="215" t="s">
        <v>285</v>
      </c>
      <c r="F135" s="216" t="s">
        <v>286</v>
      </c>
      <c r="G135" s="217" t="s">
        <v>161</v>
      </c>
      <c r="H135" s="218">
        <v>6</v>
      </c>
      <c r="I135" s="219"/>
      <c r="J135" s="220">
        <f>ROUND(I135*H135,2)</f>
        <v>0</v>
      </c>
      <c r="K135" s="216" t="s">
        <v>173</v>
      </c>
      <c r="L135" s="221"/>
      <c r="M135" s="222" t="s">
        <v>32</v>
      </c>
      <c r="N135" s="223" t="s">
        <v>46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162</v>
      </c>
      <c r="AT135" s="226" t="s">
        <v>158</v>
      </c>
      <c r="AU135" s="226" t="s">
        <v>82</v>
      </c>
      <c r="AY135" s="18" t="s">
        <v>157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8" t="s">
        <v>82</v>
      </c>
      <c r="BK135" s="227">
        <f>ROUND(I135*H135,2)</f>
        <v>0</v>
      </c>
      <c r="BL135" s="18" t="s">
        <v>162</v>
      </c>
      <c r="BM135" s="226" t="s">
        <v>287</v>
      </c>
    </row>
    <row r="136" s="2" customFormat="1">
      <c r="A136" s="40"/>
      <c r="B136" s="41"/>
      <c r="C136" s="42"/>
      <c r="D136" s="228" t="s">
        <v>164</v>
      </c>
      <c r="E136" s="42"/>
      <c r="F136" s="229" t="s">
        <v>263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164</v>
      </c>
      <c r="AU136" s="18" t="s">
        <v>82</v>
      </c>
    </row>
    <row r="137" s="2" customFormat="1" ht="24.15" customHeight="1">
      <c r="A137" s="40"/>
      <c r="B137" s="41"/>
      <c r="C137" s="214" t="s">
        <v>288</v>
      </c>
      <c r="D137" s="214" t="s">
        <v>158</v>
      </c>
      <c r="E137" s="215" t="s">
        <v>289</v>
      </c>
      <c r="F137" s="216" t="s">
        <v>290</v>
      </c>
      <c r="G137" s="217" t="s">
        <v>161</v>
      </c>
      <c r="H137" s="218">
        <v>1</v>
      </c>
      <c r="I137" s="219"/>
      <c r="J137" s="220">
        <f>ROUND(I137*H137,2)</f>
        <v>0</v>
      </c>
      <c r="K137" s="216" t="s">
        <v>32</v>
      </c>
      <c r="L137" s="221"/>
      <c r="M137" s="222" t="s">
        <v>32</v>
      </c>
      <c r="N137" s="223" t="s">
        <v>46</v>
      </c>
      <c r="O137" s="86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162</v>
      </c>
      <c r="AT137" s="226" t="s">
        <v>158</v>
      </c>
      <c r="AU137" s="226" t="s">
        <v>82</v>
      </c>
      <c r="AY137" s="18" t="s">
        <v>157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8" t="s">
        <v>82</v>
      </c>
      <c r="BK137" s="227">
        <f>ROUND(I137*H137,2)</f>
        <v>0</v>
      </c>
      <c r="BL137" s="18" t="s">
        <v>162</v>
      </c>
      <c r="BM137" s="226" t="s">
        <v>291</v>
      </c>
    </row>
    <row r="138" s="2" customFormat="1">
      <c r="A138" s="40"/>
      <c r="B138" s="41"/>
      <c r="C138" s="42"/>
      <c r="D138" s="228" t="s">
        <v>164</v>
      </c>
      <c r="E138" s="42"/>
      <c r="F138" s="229" t="s">
        <v>263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164</v>
      </c>
      <c r="AU138" s="18" t="s">
        <v>82</v>
      </c>
    </row>
    <row r="139" s="2" customFormat="1" ht="24.15" customHeight="1">
      <c r="A139" s="40"/>
      <c r="B139" s="41"/>
      <c r="C139" s="214" t="s">
        <v>292</v>
      </c>
      <c r="D139" s="214" t="s">
        <v>158</v>
      </c>
      <c r="E139" s="215" t="s">
        <v>293</v>
      </c>
      <c r="F139" s="216" t="s">
        <v>294</v>
      </c>
      <c r="G139" s="217" t="s">
        <v>161</v>
      </c>
      <c r="H139" s="218">
        <v>1</v>
      </c>
      <c r="I139" s="219"/>
      <c r="J139" s="220">
        <f>ROUND(I139*H139,2)</f>
        <v>0</v>
      </c>
      <c r="K139" s="216" t="s">
        <v>173</v>
      </c>
      <c r="L139" s="221"/>
      <c r="M139" s="222" t="s">
        <v>32</v>
      </c>
      <c r="N139" s="223" t="s">
        <v>46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162</v>
      </c>
      <c r="AT139" s="226" t="s">
        <v>158</v>
      </c>
      <c r="AU139" s="226" t="s">
        <v>82</v>
      </c>
      <c r="AY139" s="18" t="s">
        <v>157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8" t="s">
        <v>82</v>
      </c>
      <c r="BK139" s="227">
        <f>ROUND(I139*H139,2)</f>
        <v>0</v>
      </c>
      <c r="BL139" s="18" t="s">
        <v>162</v>
      </c>
      <c r="BM139" s="226" t="s">
        <v>295</v>
      </c>
    </row>
    <row r="140" s="2" customFormat="1">
      <c r="A140" s="40"/>
      <c r="B140" s="41"/>
      <c r="C140" s="42"/>
      <c r="D140" s="228" t="s">
        <v>164</v>
      </c>
      <c r="E140" s="42"/>
      <c r="F140" s="229" t="s">
        <v>263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164</v>
      </c>
      <c r="AU140" s="18" t="s">
        <v>82</v>
      </c>
    </row>
    <row r="141" s="2" customFormat="1" ht="24.15" customHeight="1">
      <c r="A141" s="40"/>
      <c r="B141" s="41"/>
      <c r="C141" s="214" t="s">
        <v>296</v>
      </c>
      <c r="D141" s="214" t="s">
        <v>158</v>
      </c>
      <c r="E141" s="215" t="s">
        <v>297</v>
      </c>
      <c r="F141" s="216" t="s">
        <v>298</v>
      </c>
      <c r="G141" s="217" t="s">
        <v>161</v>
      </c>
      <c r="H141" s="218">
        <v>1</v>
      </c>
      <c r="I141" s="219"/>
      <c r="J141" s="220">
        <f>ROUND(I141*H141,2)</f>
        <v>0</v>
      </c>
      <c r="K141" s="216" t="s">
        <v>173</v>
      </c>
      <c r="L141" s="221"/>
      <c r="M141" s="222" t="s">
        <v>32</v>
      </c>
      <c r="N141" s="223" t="s">
        <v>46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162</v>
      </c>
      <c r="AT141" s="226" t="s">
        <v>158</v>
      </c>
      <c r="AU141" s="226" t="s">
        <v>82</v>
      </c>
      <c r="AY141" s="18" t="s">
        <v>157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8" t="s">
        <v>82</v>
      </c>
      <c r="BK141" s="227">
        <f>ROUND(I141*H141,2)</f>
        <v>0</v>
      </c>
      <c r="BL141" s="18" t="s">
        <v>162</v>
      </c>
      <c r="BM141" s="226" t="s">
        <v>299</v>
      </c>
    </row>
    <row r="142" s="2" customFormat="1">
      <c r="A142" s="40"/>
      <c r="B142" s="41"/>
      <c r="C142" s="42"/>
      <c r="D142" s="228" t="s">
        <v>164</v>
      </c>
      <c r="E142" s="42"/>
      <c r="F142" s="229" t="s">
        <v>263</v>
      </c>
      <c r="G142" s="42"/>
      <c r="H142" s="42"/>
      <c r="I142" s="230"/>
      <c r="J142" s="42"/>
      <c r="K142" s="42"/>
      <c r="L142" s="46"/>
      <c r="M142" s="231"/>
      <c r="N142" s="23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164</v>
      </c>
      <c r="AU142" s="18" t="s">
        <v>82</v>
      </c>
    </row>
    <row r="143" s="2" customFormat="1" ht="24.15" customHeight="1">
      <c r="A143" s="40"/>
      <c r="B143" s="41"/>
      <c r="C143" s="214" t="s">
        <v>300</v>
      </c>
      <c r="D143" s="214" t="s">
        <v>158</v>
      </c>
      <c r="E143" s="215" t="s">
        <v>301</v>
      </c>
      <c r="F143" s="216" t="s">
        <v>302</v>
      </c>
      <c r="G143" s="217" t="s">
        <v>161</v>
      </c>
      <c r="H143" s="218">
        <v>1</v>
      </c>
      <c r="I143" s="219"/>
      <c r="J143" s="220">
        <f>ROUND(I143*H143,2)</f>
        <v>0</v>
      </c>
      <c r="K143" s="216" t="s">
        <v>173</v>
      </c>
      <c r="L143" s="221"/>
      <c r="M143" s="222" t="s">
        <v>32</v>
      </c>
      <c r="N143" s="223" t="s">
        <v>46</v>
      </c>
      <c r="O143" s="86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162</v>
      </c>
      <c r="AT143" s="226" t="s">
        <v>158</v>
      </c>
      <c r="AU143" s="226" t="s">
        <v>82</v>
      </c>
      <c r="AY143" s="18" t="s">
        <v>157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8" t="s">
        <v>82</v>
      </c>
      <c r="BK143" s="227">
        <f>ROUND(I143*H143,2)</f>
        <v>0</v>
      </c>
      <c r="BL143" s="18" t="s">
        <v>162</v>
      </c>
      <c r="BM143" s="226" t="s">
        <v>303</v>
      </c>
    </row>
    <row r="144" s="2" customFormat="1">
      <c r="A144" s="40"/>
      <c r="B144" s="41"/>
      <c r="C144" s="42"/>
      <c r="D144" s="228" t="s">
        <v>164</v>
      </c>
      <c r="E144" s="42"/>
      <c r="F144" s="229" t="s">
        <v>263</v>
      </c>
      <c r="G144" s="42"/>
      <c r="H144" s="42"/>
      <c r="I144" s="230"/>
      <c r="J144" s="42"/>
      <c r="K144" s="42"/>
      <c r="L144" s="46"/>
      <c r="M144" s="231"/>
      <c r="N144" s="232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164</v>
      </c>
      <c r="AU144" s="18" t="s">
        <v>82</v>
      </c>
    </row>
    <row r="145" s="2" customFormat="1" ht="24.15" customHeight="1">
      <c r="A145" s="40"/>
      <c r="B145" s="41"/>
      <c r="C145" s="214" t="s">
        <v>304</v>
      </c>
      <c r="D145" s="214" t="s">
        <v>158</v>
      </c>
      <c r="E145" s="215" t="s">
        <v>305</v>
      </c>
      <c r="F145" s="216" t="s">
        <v>306</v>
      </c>
      <c r="G145" s="217" t="s">
        <v>161</v>
      </c>
      <c r="H145" s="218">
        <v>1</v>
      </c>
      <c r="I145" s="219"/>
      <c r="J145" s="220">
        <f>ROUND(I145*H145,2)</f>
        <v>0</v>
      </c>
      <c r="K145" s="216" t="s">
        <v>173</v>
      </c>
      <c r="L145" s="221"/>
      <c r="M145" s="222" t="s">
        <v>32</v>
      </c>
      <c r="N145" s="223" t="s">
        <v>46</v>
      </c>
      <c r="O145" s="86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162</v>
      </c>
      <c r="AT145" s="226" t="s">
        <v>158</v>
      </c>
      <c r="AU145" s="226" t="s">
        <v>82</v>
      </c>
      <c r="AY145" s="18" t="s">
        <v>157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8" t="s">
        <v>82</v>
      </c>
      <c r="BK145" s="227">
        <f>ROUND(I145*H145,2)</f>
        <v>0</v>
      </c>
      <c r="BL145" s="18" t="s">
        <v>162</v>
      </c>
      <c r="BM145" s="226" t="s">
        <v>307</v>
      </c>
    </row>
    <row r="146" s="2" customFormat="1">
      <c r="A146" s="40"/>
      <c r="B146" s="41"/>
      <c r="C146" s="42"/>
      <c r="D146" s="228" t="s">
        <v>164</v>
      </c>
      <c r="E146" s="42"/>
      <c r="F146" s="229" t="s">
        <v>263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8" t="s">
        <v>164</v>
      </c>
      <c r="AU146" s="18" t="s">
        <v>82</v>
      </c>
    </row>
    <row r="147" s="2" customFormat="1" ht="24.15" customHeight="1">
      <c r="A147" s="40"/>
      <c r="B147" s="41"/>
      <c r="C147" s="214" t="s">
        <v>308</v>
      </c>
      <c r="D147" s="214" t="s">
        <v>158</v>
      </c>
      <c r="E147" s="215" t="s">
        <v>309</v>
      </c>
      <c r="F147" s="216" t="s">
        <v>310</v>
      </c>
      <c r="G147" s="217" t="s">
        <v>161</v>
      </c>
      <c r="H147" s="218">
        <v>2</v>
      </c>
      <c r="I147" s="219"/>
      <c r="J147" s="220">
        <f>ROUND(I147*H147,2)</f>
        <v>0</v>
      </c>
      <c r="K147" s="216" t="s">
        <v>173</v>
      </c>
      <c r="L147" s="221"/>
      <c r="M147" s="222" t="s">
        <v>32</v>
      </c>
      <c r="N147" s="223" t="s">
        <v>46</v>
      </c>
      <c r="O147" s="86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6" t="s">
        <v>162</v>
      </c>
      <c r="AT147" s="226" t="s">
        <v>158</v>
      </c>
      <c r="AU147" s="226" t="s">
        <v>82</v>
      </c>
      <c r="AY147" s="18" t="s">
        <v>157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8" t="s">
        <v>82</v>
      </c>
      <c r="BK147" s="227">
        <f>ROUND(I147*H147,2)</f>
        <v>0</v>
      </c>
      <c r="BL147" s="18" t="s">
        <v>162</v>
      </c>
      <c r="BM147" s="226" t="s">
        <v>311</v>
      </c>
    </row>
    <row r="148" s="2" customFormat="1">
      <c r="A148" s="40"/>
      <c r="B148" s="41"/>
      <c r="C148" s="42"/>
      <c r="D148" s="228" t="s">
        <v>164</v>
      </c>
      <c r="E148" s="42"/>
      <c r="F148" s="229" t="s">
        <v>263</v>
      </c>
      <c r="G148" s="42"/>
      <c r="H148" s="42"/>
      <c r="I148" s="230"/>
      <c r="J148" s="42"/>
      <c r="K148" s="42"/>
      <c r="L148" s="46"/>
      <c r="M148" s="231"/>
      <c r="N148" s="23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164</v>
      </c>
      <c r="AU148" s="18" t="s">
        <v>82</v>
      </c>
    </row>
    <row r="149" s="2" customFormat="1" ht="24.15" customHeight="1">
      <c r="A149" s="40"/>
      <c r="B149" s="41"/>
      <c r="C149" s="214" t="s">
        <v>312</v>
      </c>
      <c r="D149" s="214" t="s">
        <v>158</v>
      </c>
      <c r="E149" s="215" t="s">
        <v>313</v>
      </c>
      <c r="F149" s="216" t="s">
        <v>314</v>
      </c>
      <c r="G149" s="217" t="s">
        <v>161</v>
      </c>
      <c r="H149" s="218">
        <v>1</v>
      </c>
      <c r="I149" s="219"/>
      <c r="J149" s="220">
        <f>ROUND(I149*H149,2)</f>
        <v>0</v>
      </c>
      <c r="K149" s="216" t="s">
        <v>173</v>
      </c>
      <c r="L149" s="221"/>
      <c r="M149" s="222" t="s">
        <v>32</v>
      </c>
      <c r="N149" s="223" t="s">
        <v>46</v>
      </c>
      <c r="O149" s="86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6" t="s">
        <v>162</v>
      </c>
      <c r="AT149" s="226" t="s">
        <v>158</v>
      </c>
      <c r="AU149" s="226" t="s">
        <v>82</v>
      </c>
      <c r="AY149" s="18" t="s">
        <v>157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8" t="s">
        <v>82</v>
      </c>
      <c r="BK149" s="227">
        <f>ROUND(I149*H149,2)</f>
        <v>0</v>
      </c>
      <c r="BL149" s="18" t="s">
        <v>162</v>
      </c>
      <c r="BM149" s="226" t="s">
        <v>315</v>
      </c>
    </row>
    <row r="150" s="2" customFormat="1">
      <c r="A150" s="40"/>
      <c r="B150" s="41"/>
      <c r="C150" s="42"/>
      <c r="D150" s="228" t="s">
        <v>164</v>
      </c>
      <c r="E150" s="42"/>
      <c r="F150" s="229" t="s">
        <v>263</v>
      </c>
      <c r="G150" s="42"/>
      <c r="H150" s="42"/>
      <c r="I150" s="230"/>
      <c r="J150" s="42"/>
      <c r="K150" s="42"/>
      <c r="L150" s="46"/>
      <c r="M150" s="231"/>
      <c r="N150" s="23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164</v>
      </c>
      <c r="AU150" s="18" t="s">
        <v>82</v>
      </c>
    </row>
    <row r="151" s="2" customFormat="1" ht="24.15" customHeight="1">
      <c r="A151" s="40"/>
      <c r="B151" s="41"/>
      <c r="C151" s="214" t="s">
        <v>316</v>
      </c>
      <c r="D151" s="214" t="s">
        <v>158</v>
      </c>
      <c r="E151" s="215" t="s">
        <v>317</v>
      </c>
      <c r="F151" s="216" t="s">
        <v>318</v>
      </c>
      <c r="G151" s="217" t="s">
        <v>161</v>
      </c>
      <c r="H151" s="218">
        <v>1</v>
      </c>
      <c r="I151" s="219"/>
      <c r="J151" s="220">
        <f>ROUND(I151*H151,2)</f>
        <v>0</v>
      </c>
      <c r="K151" s="216" t="s">
        <v>173</v>
      </c>
      <c r="L151" s="221"/>
      <c r="M151" s="222" t="s">
        <v>32</v>
      </c>
      <c r="N151" s="223" t="s">
        <v>46</v>
      </c>
      <c r="O151" s="86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162</v>
      </c>
      <c r="AT151" s="226" t="s">
        <v>158</v>
      </c>
      <c r="AU151" s="226" t="s">
        <v>82</v>
      </c>
      <c r="AY151" s="18" t="s">
        <v>157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8" t="s">
        <v>82</v>
      </c>
      <c r="BK151" s="227">
        <f>ROUND(I151*H151,2)</f>
        <v>0</v>
      </c>
      <c r="BL151" s="18" t="s">
        <v>162</v>
      </c>
      <c r="BM151" s="226" t="s">
        <v>319</v>
      </c>
    </row>
    <row r="152" s="2" customFormat="1">
      <c r="A152" s="40"/>
      <c r="B152" s="41"/>
      <c r="C152" s="42"/>
      <c r="D152" s="228" t="s">
        <v>164</v>
      </c>
      <c r="E152" s="42"/>
      <c r="F152" s="229" t="s">
        <v>263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164</v>
      </c>
      <c r="AU152" s="18" t="s">
        <v>82</v>
      </c>
    </row>
    <row r="153" s="2" customFormat="1" ht="21.75" customHeight="1">
      <c r="A153" s="40"/>
      <c r="B153" s="41"/>
      <c r="C153" s="214" t="s">
        <v>320</v>
      </c>
      <c r="D153" s="214" t="s">
        <v>158</v>
      </c>
      <c r="E153" s="215" t="s">
        <v>321</v>
      </c>
      <c r="F153" s="216" t="s">
        <v>322</v>
      </c>
      <c r="G153" s="217" t="s">
        <v>161</v>
      </c>
      <c r="H153" s="218">
        <v>4</v>
      </c>
      <c r="I153" s="219"/>
      <c r="J153" s="220">
        <f>ROUND(I153*H153,2)</f>
        <v>0</v>
      </c>
      <c r="K153" s="216" t="s">
        <v>168</v>
      </c>
      <c r="L153" s="221"/>
      <c r="M153" s="222" t="s">
        <v>32</v>
      </c>
      <c r="N153" s="223" t="s">
        <v>46</v>
      </c>
      <c r="O153" s="86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6" t="s">
        <v>162</v>
      </c>
      <c r="AT153" s="226" t="s">
        <v>158</v>
      </c>
      <c r="AU153" s="226" t="s">
        <v>82</v>
      </c>
      <c r="AY153" s="18" t="s">
        <v>157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8" t="s">
        <v>82</v>
      </c>
      <c r="BK153" s="227">
        <f>ROUND(I153*H153,2)</f>
        <v>0</v>
      </c>
      <c r="BL153" s="18" t="s">
        <v>162</v>
      </c>
      <c r="BM153" s="226" t="s">
        <v>323</v>
      </c>
    </row>
    <row r="154" s="2" customFormat="1">
      <c r="A154" s="40"/>
      <c r="B154" s="41"/>
      <c r="C154" s="42"/>
      <c r="D154" s="228" t="s">
        <v>164</v>
      </c>
      <c r="E154" s="42"/>
      <c r="F154" s="229" t="s">
        <v>324</v>
      </c>
      <c r="G154" s="42"/>
      <c r="H154" s="42"/>
      <c r="I154" s="230"/>
      <c r="J154" s="42"/>
      <c r="K154" s="42"/>
      <c r="L154" s="46"/>
      <c r="M154" s="231"/>
      <c r="N154" s="232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164</v>
      </c>
      <c r="AU154" s="18" t="s">
        <v>82</v>
      </c>
    </row>
    <row r="155" s="2" customFormat="1" ht="21.75" customHeight="1">
      <c r="A155" s="40"/>
      <c r="B155" s="41"/>
      <c r="C155" s="214" t="s">
        <v>325</v>
      </c>
      <c r="D155" s="214" t="s">
        <v>158</v>
      </c>
      <c r="E155" s="215" t="s">
        <v>326</v>
      </c>
      <c r="F155" s="216" t="s">
        <v>327</v>
      </c>
      <c r="G155" s="217" t="s">
        <v>161</v>
      </c>
      <c r="H155" s="218">
        <v>1</v>
      </c>
      <c r="I155" s="219"/>
      <c r="J155" s="220">
        <f>ROUND(I155*H155,2)</f>
        <v>0</v>
      </c>
      <c r="K155" s="216" t="s">
        <v>173</v>
      </c>
      <c r="L155" s="221"/>
      <c r="M155" s="222" t="s">
        <v>32</v>
      </c>
      <c r="N155" s="223" t="s">
        <v>46</v>
      </c>
      <c r="O155" s="86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162</v>
      </c>
      <c r="AT155" s="226" t="s">
        <v>158</v>
      </c>
      <c r="AU155" s="226" t="s">
        <v>82</v>
      </c>
      <c r="AY155" s="18" t="s">
        <v>157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8" t="s">
        <v>82</v>
      </c>
      <c r="BK155" s="227">
        <f>ROUND(I155*H155,2)</f>
        <v>0</v>
      </c>
      <c r="BL155" s="18" t="s">
        <v>162</v>
      </c>
      <c r="BM155" s="226" t="s">
        <v>328</v>
      </c>
    </row>
    <row r="156" s="2" customFormat="1">
      <c r="A156" s="40"/>
      <c r="B156" s="41"/>
      <c r="C156" s="42"/>
      <c r="D156" s="228" t="s">
        <v>164</v>
      </c>
      <c r="E156" s="42"/>
      <c r="F156" s="229" t="s">
        <v>329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164</v>
      </c>
      <c r="AU156" s="18" t="s">
        <v>82</v>
      </c>
    </row>
    <row r="157" s="2" customFormat="1" ht="24.15" customHeight="1">
      <c r="A157" s="40"/>
      <c r="B157" s="41"/>
      <c r="C157" s="214" t="s">
        <v>330</v>
      </c>
      <c r="D157" s="214" t="s">
        <v>158</v>
      </c>
      <c r="E157" s="215" t="s">
        <v>331</v>
      </c>
      <c r="F157" s="216" t="s">
        <v>332</v>
      </c>
      <c r="G157" s="217" t="s">
        <v>161</v>
      </c>
      <c r="H157" s="218">
        <v>2</v>
      </c>
      <c r="I157" s="219"/>
      <c r="J157" s="220">
        <f>ROUND(I157*H157,2)</f>
        <v>0</v>
      </c>
      <c r="K157" s="216" t="s">
        <v>173</v>
      </c>
      <c r="L157" s="221"/>
      <c r="M157" s="222" t="s">
        <v>32</v>
      </c>
      <c r="N157" s="223" t="s">
        <v>46</v>
      </c>
      <c r="O157" s="86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6" t="s">
        <v>162</v>
      </c>
      <c r="AT157" s="226" t="s">
        <v>158</v>
      </c>
      <c r="AU157" s="226" t="s">
        <v>82</v>
      </c>
      <c r="AY157" s="18" t="s">
        <v>157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8" t="s">
        <v>82</v>
      </c>
      <c r="BK157" s="227">
        <f>ROUND(I157*H157,2)</f>
        <v>0</v>
      </c>
      <c r="BL157" s="18" t="s">
        <v>162</v>
      </c>
      <c r="BM157" s="226" t="s">
        <v>333</v>
      </c>
    </row>
    <row r="158" s="2" customFormat="1">
      <c r="A158" s="40"/>
      <c r="B158" s="41"/>
      <c r="C158" s="42"/>
      <c r="D158" s="228" t="s">
        <v>164</v>
      </c>
      <c r="E158" s="42"/>
      <c r="F158" s="229" t="s">
        <v>334</v>
      </c>
      <c r="G158" s="42"/>
      <c r="H158" s="42"/>
      <c r="I158" s="230"/>
      <c r="J158" s="42"/>
      <c r="K158" s="42"/>
      <c r="L158" s="46"/>
      <c r="M158" s="231"/>
      <c r="N158" s="23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164</v>
      </c>
      <c r="AU158" s="18" t="s">
        <v>82</v>
      </c>
    </row>
    <row r="159" s="2" customFormat="1" ht="16.5" customHeight="1">
      <c r="A159" s="40"/>
      <c r="B159" s="41"/>
      <c r="C159" s="214" t="s">
        <v>335</v>
      </c>
      <c r="D159" s="214" t="s">
        <v>158</v>
      </c>
      <c r="E159" s="215" t="s">
        <v>336</v>
      </c>
      <c r="F159" s="216" t="s">
        <v>337</v>
      </c>
      <c r="G159" s="217" t="s">
        <v>161</v>
      </c>
      <c r="H159" s="218">
        <v>3</v>
      </c>
      <c r="I159" s="219"/>
      <c r="J159" s="220">
        <f>ROUND(I159*H159,2)</f>
        <v>0</v>
      </c>
      <c r="K159" s="216" t="s">
        <v>173</v>
      </c>
      <c r="L159" s="221"/>
      <c r="M159" s="222" t="s">
        <v>32</v>
      </c>
      <c r="N159" s="223" t="s">
        <v>46</v>
      </c>
      <c r="O159" s="86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6" t="s">
        <v>162</v>
      </c>
      <c r="AT159" s="226" t="s">
        <v>158</v>
      </c>
      <c r="AU159" s="226" t="s">
        <v>82</v>
      </c>
      <c r="AY159" s="18" t="s">
        <v>157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8" t="s">
        <v>82</v>
      </c>
      <c r="BK159" s="227">
        <f>ROUND(I159*H159,2)</f>
        <v>0</v>
      </c>
      <c r="BL159" s="18" t="s">
        <v>162</v>
      </c>
      <c r="BM159" s="226" t="s">
        <v>338</v>
      </c>
    </row>
    <row r="160" s="2" customFormat="1">
      <c r="A160" s="40"/>
      <c r="B160" s="41"/>
      <c r="C160" s="42"/>
      <c r="D160" s="228" t="s">
        <v>164</v>
      </c>
      <c r="E160" s="42"/>
      <c r="F160" s="229" t="s">
        <v>339</v>
      </c>
      <c r="G160" s="42"/>
      <c r="H160" s="42"/>
      <c r="I160" s="230"/>
      <c r="J160" s="42"/>
      <c r="K160" s="42"/>
      <c r="L160" s="46"/>
      <c r="M160" s="231"/>
      <c r="N160" s="23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164</v>
      </c>
      <c r="AU160" s="18" t="s">
        <v>82</v>
      </c>
    </row>
    <row r="161" s="2" customFormat="1" ht="24.15" customHeight="1">
      <c r="A161" s="40"/>
      <c r="B161" s="41"/>
      <c r="C161" s="214" t="s">
        <v>340</v>
      </c>
      <c r="D161" s="214" t="s">
        <v>158</v>
      </c>
      <c r="E161" s="215" t="s">
        <v>341</v>
      </c>
      <c r="F161" s="216" t="s">
        <v>342</v>
      </c>
      <c r="G161" s="217" t="s">
        <v>161</v>
      </c>
      <c r="H161" s="218">
        <v>1</v>
      </c>
      <c r="I161" s="219"/>
      <c r="J161" s="220">
        <f>ROUND(I161*H161,2)</f>
        <v>0</v>
      </c>
      <c r="K161" s="216" t="s">
        <v>173</v>
      </c>
      <c r="L161" s="221"/>
      <c r="M161" s="222" t="s">
        <v>32</v>
      </c>
      <c r="N161" s="223" t="s">
        <v>46</v>
      </c>
      <c r="O161" s="86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6" t="s">
        <v>162</v>
      </c>
      <c r="AT161" s="226" t="s">
        <v>158</v>
      </c>
      <c r="AU161" s="226" t="s">
        <v>82</v>
      </c>
      <c r="AY161" s="18" t="s">
        <v>157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8" t="s">
        <v>82</v>
      </c>
      <c r="BK161" s="227">
        <f>ROUND(I161*H161,2)</f>
        <v>0</v>
      </c>
      <c r="BL161" s="18" t="s">
        <v>162</v>
      </c>
      <c r="BM161" s="226" t="s">
        <v>343</v>
      </c>
    </row>
    <row r="162" s="2" customFormat="1">
      <c r="A162" s="40"/>
      <c r="B162" s="41"/>
      <c r="C162" s="42"/>
      <c r="D162" s="228" t="s">
        <v>164</v>
      </c>
      <c r="E162" s="42"/>
      <c r="F162" s="229" t="s">
        <v>344</v>
      </c>
      <c r="G162" s="42"/>
      <c r="H162" s="42"/>
      <c r="I162" s="230"/>
      <c r="J162" s="42"/>
      <c r="K162" s="42"/>
      <c r="L162" s="46"/>
      <c r="M162" s="231"/>
      <c r="N162" s="232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164</v>
      </c>
      <c r="AU162" s="18" t="s">
        <v>82</v>
      </c>
    </row>
    <row r="163" s="2" customFormat="1" ht="16.5" customHeight="1">
      <c r="A163" s="40"/>
      <c r="B163" s="41"/>
      <c r="C163" s="214" t="s">
        <v>345</v>
      </c>
      <c r="D163" s="214" t="s">
        <v>158</v>
      </c>
      <c r="E163" s="215" t="s">
        <v>346</v>
      </c>
      <c r="F163" s="216" t="s">
        <v>347</v>
      </c>
      <c r="G163" s="217" t="s">
        <v>161</v>
      </c>
      <c r="H163" s="218">
        <v>1</v>
      </c>
      <c r="I163" s="219"/>
      <c r="J163" s="220">
        <f>ROUND(I163*H163,2)</f>
        <v>0</v>
      </c>
      <c r="K163" s="216" t="s">
        <v>168</v>
      </c>
      <c r="L163" s="221"/>
      <c r="M163" s="222" t="s">
        <v>32</v>
      </c>
      <c r="N163" s="223" t="s">
        <v>46</v>
      </c>
      <c r="O163" s="86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6" t="s">
        <v>162</v>
      </c>
      <c r="AT163" s="226" t="s">
        <v>158</v>
      </c>
      <c r="AU163" s="226" t="s">
        <v>82</v>
      </c>
      <c r="AY163" s="18" t="s">
        <v>157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8" t="s">
        <v>82</v>
      </c>
      <c r="BK163" s="227">
        <f>ROUND(I163*H163,2)</f>
        <v>0</v>
      </c>
      <c r="BL163" s="18" t="s">
        <v>162</v>
      </c>
      <c r="BM163" s="226" t="s">
        <v>348</v>
      </c>
    </row>
    <row r="164" s="2" customFormat="1" ht="16.5" customHeight="1">
      <c r="A164" s="40"/>
      <c r="B164" s="41"/>
      <c r="C164" s="233" t="s">
        <v>349</v>
      </c>
      <c r="D164" s="233" t="s">
        <v>184</v>
      </c>
      <c r="E164" s="234" t="s">
        <v>350</v>
      </c>
      <c r="F164" s="235" t="s">
        <v>351</v>
      </c>
      <c r="G164" s="236" t="s">
        <v>161</v>
      </c>
      <c r="H164" s="237">
        <v>4</v>
      </c>
      <c r="I164" s="238"/>
      <c r="J164" s="239">
        <f>ROUND(I164*H164,2)</f>
        <v>0</v>
      </c>
      <c r="K164" s="235" t="s">
        <v>173</v>
      </c>
      <c r="L164" s="46"/>
      <c r="M164" s="240" t="s">
        <v>32</v>
      </c>
      <c r="N164" s="241" t="s">
        <v>46</v>
      </c>
      <c r="O164" s="86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6" t="s">
        <v>187</v>
      </c>
      <c r="AT164" s="226" t="s">
        <v>184</v>
      </c>
      <c r="AU164" s="226" t="s">
        <v>82</v>
      </c>
      <c r="AY164" s="18" t="s">
        <v>157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8" t="s">
        <v>82</v>
      </c>
      <c r="BK164" s="227">
        <f>ROUND(I164*H164,2)</f>
        <v>0</v>
      </c>
      <c r="BL164" s="18" t="s">
        <v>187</v>
      </c>
      <c r="BM164" s="226" t="s">
        <v>352</v>
      </c>
    </row>
    <row r="165" s="2" customFormat="1" ht="16.5" customHeight="1">
      <c r="A165" s="40"/>
      <c r="B165" s="41"/>
      <c r="C165" s="233" t="s">
        <v>353</v>
      </c>
      <c r="D165" s="233" t="s">
        <v>184</v>
      </c>
      <c r="E165" s="234" t="s">
        <v>354</v>
      </c>
      <c r="F165" s="235" t="s">
        <v>355</v>
      </c>
      <c r="G165" s="236" t="s">
        <v>161</v>
      </c>
      <c r="H165" s="237">
        <v>2</v>
      </c>
      <c r="I165" s="238"/>
      <c r="J165" s="239">
        <f>ROUND(I165*H165,2)</f>
        <v>0</v>
      </c>
      <c r="K165" s="235" t="s">
        <v>173</v>
      </c>
      <c r="L165" s="46"/>
      <c r="M165" s="240" t="s">
        <v>32</v>
      </c>
      <c r="N165" s="241" t="s">
        <v>46</v>
      </c>
      <c r="O165" s="86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6" t="s">
        <v>187</v>
      </c>
      <c r="AT165" s="226" t="s">
        <v>184</v>
      </c>
      <c r="AU165" s="226" t="s">
        <v>82</v>
      </c>
      <c r="AY165" s="18" t="s">
        <v>157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8" t="s">
        <v>82</v>
      </c>
      <c r="BK165" s="227">
        <f>ROUND(I165*H165,2)</f>
        <v>0</v>
      </c>
      <c r="BL165" s="18" t="s">
        <v>187</v>
      </c>
      <c r="BM165" s="226" t="s">
        <v>356</v>
      </c>
    </row>
    <row r="166" s="2" customFormat="1" ht="24.15" customHeight="1">
      <c r="A166" s="40"/>
      <c r="B166" s="41"/>
      <c r="C166" s="233" t="s">
        <v>357</v>
      </c>
      <c r="D166" s="233" t="s">
        <v>184</v>
      </c>
      <c r="E166" s="234" t="s">
        <v>358</v>
      </c>
      <c r="F166" s="235" t="s">
        <v>359</v>
      </c>
      <c r="G166" s="236" t="s">
        <v>161</v>
      </c>
      <c r="H166" s="237">
        <v>1</v>
      </c>
      <c r="I166" s="238"/>
      <c r="J166" s="239">
        <f>ROUND(I166*H166,2)</f>
        <v>0</v>
      </c>
      <c r="K166" s="235" t="s">
        <v>173</v>
      </c>
      <c r="L166" s="46"/>
      <c r="M166" s="240" t="s">
        <v>32</v>
      </c>
      <c r="N166" s="241" t="s">
        <v>46</v>
      </c>
      <c r="O166" s="86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187</v>
      </c>
      <c r="AT166" s="226" t="s">
        <v>184</v>
      </c>
      <c r="AU166" s="226" t="s">
        <v>82</v>
      </c>
      <c r="AY166" s="18" t="s">
        <v>157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8" t="s">
        <v>82</v>
      </c>
      <c r="BK166" s="227">
        <f>ROUND(I166*H166,2)</f>
        <v>0</v>
      </c>
      <c r="BL166" s="18" t="s">
        <v>187</v>
      </c>
      <c r="BM166" s="226" t="s">
        <v>360</v>
      </c>
    </row>
    <row r="167" s="2" customFormat="1" ht="24.15" customHeight="1">
      <c r="A167" s="40"/>
      <c r="B167" s="41"/>
      <c r="C167" s="214" t="s">
        <v>361</v>
      </c>
      <c r="D167" s="214" t="s">
        <v>158</v>
      </c>
      <c r="E167" s="215" t="s">
        <v>362</v>
      </c>
      <c r="F167" s="216" t="s">
        <v>363</v>
      </c>
      <c r="G167" s="217" t="s">
        <v>161</v>
      </c>
      <c r="H167" s="218">
        <v>1</v>
      </c>
      <c r="I167" s="219"/>
      <c r="J167" s="220">
        <f>ROUND(I167*H167,2)</f>
        <v>0</v>
      </c>
      <c r="K167" s="216" t="s">
        <v>173</v>
      </c>
      <c r="L167" s="221"/>
      <c r="M167" s="222" t="s">
        <v>32</v>
      </c>
      <c r="N167" s="223" t="s">
        <v>46</v>
      </c>
      <c r="O167" s="86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6" t="s">
        <v>162</v>
      </c>
      <c r="AT167" s="226" t="s">
        <v>158</v>
      </c>
      <c r="AU167" s="226" t="s">
        <v>82</v>
      </c>
      <c r="AY167" s="18" t="s">
        <v>157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8" t="s">
        <v>82</v>
      </c>
      <c r="BK167" s="227">
        <f>ROUND(I167*H167,2)</f>
        <v>0</v>
      </c>
      <c r="BL167" s="18" t="s">
        <v>162</v>
      </c>
      <c r="BM167" s="226" t="s">
        <v>364</v>
      </c>
    </row>
    <row r="168" s="2" customFormat="1" ht="16.5" customHeight="1">
      <c r="A168" s="40"/>
      <c r="B168" s="41"/>
      <c r="C168" s="233" t="s">
        <v>365</v>
      </c>
      <c r="D168" s="233" t="s">
        <v>184</v>
      </c>
      <c r="E168" s="234" t="s">
        <v>366</v>
      </c>
      <c r="F168" s="235" t="s">
        <v>367</v>
      </c>
      <c r="G168" s="236" t="s">
        <v>161</v>
      </c>
      <c r="H168" s="237">
        <v>1</v>
      </c>
      <c r="I168" s="238"/>
      <c r="J168" s="239">
        <f>ROUND(I168*H168,2)</f>
        <v>0</v>
      </c>
      <c r="K168" s="235" t="s">
        <v>173</v>
      </c>
      <c r="L168" s="46"/>
      <c r="M168" s="240" t="s">
        <v>32</v>
      </c>
      <c r="N168" s="241" t="s">
        <v>46</v>
      </c>
      <c r="O168" s="86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6" t="s">
        <v>187</v>
      </c>
      <c r="AT168" s="226" t="s">
        <v>184</v>
      </c>
      <c r="AU168" s="226" t="s">
        <v>82</v>
      </c>
      <c r="AY168" s="18" t="s">
        <v>157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8" t="s">
        <v>82</v>
      </c>
      <c r="BK168" s="227">
        <f>ROUND(I168*H168,2)</f>
        <v>0</v>
      </c>
      <c r="BL168" s="18" t="s">
        <v>187</v>
      </c>
      <c r="BM168" s="226" t="s">
        <v>368</v>
      </c>
    </row>
    <row r="169" s="2" customFormat="1" ht="21.75" customHeight="1">
      <c r="A169" s="40"/>
      <c r="B169" s="41"/>
      <c r="C169" s="214" t="s">
        <v>369</v>
      </c>
      <c r="D169" s="214" t="s">
        <v>158</v>
      </c>
      <c r="E169" s="215" t="s">
        <v>370</v>
      </c>
      <c r="F169" s="216" t="s">
        <v>371</v>
      </c>
      <c r="G169" s="217" t="s">
        <v>161</v>
      </c>
      <c r="H169" s="218">
        <v>1</v>
      </c>
      <c r="I169" s="219"/>
      <c r="J169" s="220">
        <f>ROUND(I169*H169,2)</f>
        <v>0</v>
      </c>
      <c r="K169" s="216" t="s">
        <v>173</v>
      </c>
      <c r="L169" s="221"/>
      <c r="M169" s="222" t="s">
        <v>32</v>
      </c>
      <c r="N169" s="223" t="s">
        <v>46</v>
      </c>
      <c r="O169" s="86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6" t="s">
        <v>162</v>
      </c>
      <c r="AT169" s="226" t="s">
        <v>158</v>
      </c>
      <c r="AU169" s="226" t="s">
        <v>82</v>
      </c>
      <c r="AY169" s="18" t="s">
        <v>157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8" t="s">
        <v>82</v>
      </c>
      <c r="BK169" s="227">
        <f>ROUND(I169*H169,2)</f>
        <v>0</v>
      </c>
      <c r="BL169" s="18" t="s">
        <v>162</v>
      </c>
      <c r="BM169" s="226" t="s">
        <v>372</v>
      </c>
    </row>
    <row r="170" s="2" customFormat="1" ht="24.15" customHeight="1">
      <c r="A170" s="40"/>
      <c r="B170" s="41"/>
      <c r="C170" s="214" t="s">
        <v>373</v>
      </c>
      <c r="D170" s="214" t="s">
        <v>158</v>
      </c>
      <c r="E170" s="215" t="s">
        <v>374</v>
      </c>
      <c r="F170" s="216" t="s">
        <v>375</v>
      </c>
      <c r="G170" s="217" t="s">
        <v>161</v>
      </c>
      <c r="H170" s="218">
        <v>1</v>
      </c>
      <c r="I170" s="219"/>
      <c r="J170" s="220">
        <f>ROUND(I170*H170,2)</f>
        <v>0</v>
      </c>
      <c r="K170" s="216" t="s">
        <v>173</v>
      </c>
      <c r="L170" s="221"/>
      <c r="M170" s="222" t="s">
        <v>32</v>
      </c>
      <c r="N170" s="223" t="s">
        <v>46</v>
      </c>
      <c r="O170" s="86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6" t="s">
        <v>162</v>
      </c>
      <c r="AT170" s="226" t="s">
        <v>158</v>
      </c>
      <c r="AU170" s="226" t="s">
        <v>82</v>
      </c>
      <c r="AY170" s="18" t="s">
        <v>157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8" t="s">
        <v>82</v>
      </c>
      <c r="BK170" s="227">
        <f>ROUND(I170*H170,2)</f>
        <v>0</v>
      </c>
      <c r="BL170" s="18" t="s">
        <v>162</v>
      </c>
      <c r="BM170" s="226" t="s">
        <v>376</v>
      </c>
    </row>
    <row r="171" s="2" customFormat="1" ht="37.8" customHeight="1">
      <c r="A171" s="40"/>
      <c r="B171" s="41"/>
      <c r="C171" s="214" t="s">
        <v>377</v>
      </c>
      <c r="D171" s="214" t="s">
        <v>158</v>
      </c>
      <c r="E171" s="215" t="s">
        <v>378</v>
      </c>
      <c r="F171" s="216" t="s">
        <v>379</v>
      </c>
      <c r="G171" s="217" t="s">
        <v>161</v>
      </c>
      <c r="H171" s="218">
        <v>4</v>
      </c>
      <c r="I171" s="219"/>
      <c r="J171" s="220">
        <f>ROUND(I171*H171,2)</f>
        <v>0</v>
      </c>
      <c r="K171" s="216" t="s">
        <v>173</v>
      </c>
      <c r="L171" s="221"/>
      <c r="M171" s="222" t="s">
        <v>32</v>
      </c>
      <c r="N171" s="223" t="s">
        <v>46</v>
      </c>
      <c r="O171" s="86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162</v>
      </c>
      <c r="AT171" s="226" t="s">
        <v>158</v>
      </c>
      <c r="AU171" s="226" t="s">
        <v>82</v>
      </c>
      <c r="AY171" s="18" t="s">
        <v>157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8" t="s">
        <v>82</v>
      </c>
      <c r="BK171" s="227">
        <f>ROUND(I171*H171,2)</f>
        <v>0</v>
      </c>
      <c r="BL171" s="18" t="s">
        <v>162</v>
      </c>
      <c r="BM171" s="226" t="s">
        <v>380</v>
      </c>
    </row>
    <row r="172" s="2" customFormat="1" ht="37.8" customHeight="1">
      <c r="A172" s="40"/>
      <c r="B172" s="41"/>
      <c r="C172" s="233" t="s">
        <v>381</v>
      </c>
      <c r="D172" s="233" t="s">
        <v>184</v>
      </c>
      <c r="E172" s="234" t="s">
        <v>382</v>
      </c>
      <c r="F172" s="235" t="s">
        <v>383</v>
      </c>
      <c r="G172" s="236" t="s">
        <v>161</v>
      </c>
      <c r="H172" s="237">
        <v>1</v>
      </c>
      <c r="I172" s="238"/>
      <c r="J172" s="239">
        <f>ROUND(I172*H172,2)</f>
        <v>0</v>
      </c>
      <c r="K172" s="235" t="s">
        <v>173</v>
      </c>
      <c r="L172" s="46"/>
      <c r="M172" s="240" t="s">
        <v>32</v>
      </c>
      <c r="N172" s="241" t="s">
        <v>46</v>
      </c>
      <c r="O172" s="86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6" t="s">
        <v>187</v>
      </c>
      <c r="AT172" s="226" t="s">
        <v>184</v>
      </c>
      <c r="AU172" s="226" t="s">
        <v>82</v>
      </c>
      <c r="AY172" s="18" t="s">
        <v>157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8" t="s">
        <v>82</v>
      </c>
      <c r="BK172" s="227">
        <f>ROUND(I172*H172,2)</f>
        <v>0</v>
      </c>
      <c r="BL172" s="18" t="s">
        <v>187</v>
      </c>
      <c r="BM172" s="226" t="s">
        <v>384</v>
      </c>
    </row>
    <row r="173" s="2" customFormat="1" ht="16.5" customHeight="1">
      <c r="A173" s="40"/>
      <c r="B173" s="41"/>
      <c r="C173" s="214" t="s">
        <v>385</v>
      </c>
      <c r="D173" s="214" t="s">
        <v>158</v>
      </c>
      <c r="E173" s="215" t="s">
        <v>386</v>
      </c>
      <c r="F173" s="216" t="s">
        <v>387</v>
      </c>
      <c r="G173" s="217" t="s">
        <v>161</v>
      </c>
      <c r="H173" s="218">
        <v>1</v>
      </c>
      <c r="I173" s="219"/>
      <c r="J173" s="220">
        <f>ROUND(I173*H173,2)</f>
        <v>0</v>
      </c>
      <c r="K173" s="216" t="s">
        <v>173</v>
      </c>
      <c r="L173" s="221"/>
      <c r="M173" s="222" t="s">
        <v>32</v>
      </c>
      <c r="N173" s="223" t="s">
        <v>46</v>
      </c>
      <c r="O173" s="86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6" t="s">
        <v>162</v>
      </c>
      <c r="AT173" s="226" t="s">
        <v>158</v>
      </c>
      <c r="AU173" s="226" t="s">
        <v>82</v>
      </c>
      <c r="AY173" s="18" t="s">
        <v>157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8" t="s">
        <v>82</v>
      </c>
      <c r="BK173" s="227">
        <f>ROUND(I173*H173,2)</f>
        <v>0</v>
      </c>
      <c r="BL173" s="18" t="s">
        <v>162</v>
      </c>
      <c r="BM173" s="226" t="s">
        <v>388</v>
      </c>
    </row>
    <row r="174" s="2" customFormat="1" ht="16.5" customHeight="1">
      <c r="A174" s="40"/>
      <c r="B174" s="41"/>
      <c r="C174" s="214" t="s">
        <v>389</v>
      </c>
      <c r="D174" s="214" t="s">
        <v>158</v>
      </c>
      <c r="E174" s="215" t="s">
        <v>390</v>
      </c>
      <c r="F174" s="216" t="s">
        <v>391</v>
      </c>
      <c r="G174" s="217" t="s">
        <v>161</v>
      </c>
      <c r="H174" s="218">
        <v>1</v>
      </c>
      <c r="I174" s="219"/>
      <c r="J174" s="220">
        <f>ROUND(I174*H174,2)</f>
        <v>0</v>
      </c>
      <c r="K174" s="216" t="s">
        <v>173</v>
      </c>
      <c r="L174" s="221"/>
      <c r="M174" s="222" t="s">
        <v>32</v>
      </c>
      <c r="N174" s="223" t="s">
        <v>46</v>
      </c>
      <c r="O174" s="86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6" t="s">
        <v>392</v>
      </c>
      <c r="AT174" s="226" t="s">
        <v>158</v>
      </c>
      <c r="AU174" s="226" t="s">
        <v>82</v>
      </c>
      <c r="AY174" s="18" t="s">
        <v>157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8" t="s">
        <v>82</v>
      </c>
      <c r="BK174" s="227">
        <f>ROUND(I174*H174,2)</f>
        <v>0</v>
      </c>
      <c r="BL174" s="18" t="s">
        <v>187</v>
      </c>
      <c r="BM174" s="226" t="s">
        <v>393</v>
      </c>
    </row>
    <row r="175" s="2" customFormat="1" ht="37.8" customHeight="1">
      <c r="A175" s="40"/>
      <c r="B175" s="41"/>
      <c r="C175" s="233" t="s">
        <v>394</v>
      </c>
      <c r="D175" s="233" t="s">
        <v>184</v>
      </c>
      <c r="E175" s="234" t="s">
        <v>395</v>
      </c>
      <c r="F175" s="235" t="s">
        <v>396</v>
      </c>
      <c r="G175" s="236" t="s">
        <v>161</v>
      </c>
      <c r="H175" s="237">
        <v>1</v>
      </c>
      <c r="I175" s="238"/>
      <c r="J175" s="239">
        <f>ROUND(I175*H175,2)</f>
        <v>0</v>
      </c>
      <c r="K175" s="235" t="s">
        <v>173</v>
      </c>
      <c r="L175" s="46"/>
      <c r="M175" s="240" t="s">
        <v>32</v>
      </c>
      <c r="N175" s="241" t="s">
        <v>46</v>
      </c>
      <c r="O175" s="86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6" t="s">
        <v>187</v>
      </c>
      <c r="AT175" s="226" t="s">
        <v>184</v>
      </c>
      <c r="AU175" s="226" t="s">
        <v>82</v>
      </c>
      <c r="AY175" s="18" t="s">
        <v>157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8" t="s">
        <v>82</v>
      </c>
      <c r="BK175" s="227">
        <f>ROUND(I175*H175,2)</f>
        <v>0</v>
      </c>
      <c r="BL175" s="18" t="s">
        <v>187</v>
      </c>
      <c r="BM175" s="226" t="s">
        <v>397</v>
      </c>
    </row>
    <row r="176" s="2" customFormat="1" ht="33" customHeight="1">
      <c r="A176" s="40"/>
      <c r="B176" s="41"/>
      <c r="C176" s="233" t="s">
        <v>398</v>
      </c>
      <c r="D176" s="233" t="s">
        <v>184</v>
      </c>
      <c r="E176" s="234" t="s">
        <v>399</v>
      </c>
      <c r="F176" s="235" t="s">
        <v>400</v>
      </c>
      <c r="G176" s="236" t="s">
        <v>161</v>
      </c>
      <c r="H176" s="237">
        <v>2</v>
      </c>
      <c r="I176" s="238"/>
      <c r="J176" s="239">
        <f>ROUND(I176*H176,2)</f>
        <v>0</v>
      </c>
      <c r="K176" s="235" t="s">
        <v>173</v>
      </c>
      <c r="L176" s="46"/>
      <c r="M176" s="240" t="s">
        <v>32</v>
      </c>
      <c r="N176" s="241" t="s">
        <v>46</v>
      </c>
      <c r="O176" s="86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6" t="s">
        <v>187</v>
      </c>
      <c r="AT176" s="226" t="s">
        <v>184</v>
      </c>
      <c r="AU176" s="226" t="s">
        <v>82</v>
      </c>
      <c r="AY176" s="18" t="s">
        <v>157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8" t="s">
        <v>82</v>
      </c>
      <c r="BK176" s="227">
        <f>ROUND(I176*H176,2)</f>
        <v>0</v>
      </c>
      <c r="BL176" s="18" t="s">
        <v>187</v>
      </c>
      <c r="BM176" s="226" t="s">
        <v>401</v>
      </c>
    </row>
    <row r="177" s="2" customFormat="1" ht="33" customHeight="1">
      <c r="A177" s="40"/>
      <c r="B177" s="41"/>
      <c r="C177" s="233" t="s">
        <v>402</v>
      </c>
      <c r="D177" s="233" t="s">
        <v>184</v>
      </c>
      <c r="E177" s="234" t="s">
        <v>403</v>
      </c>
      <c r="F177" s="235" t="s">
        <v>404</v>
      </c>
      <c r="G177" s="236" t="s">
        <v>161</v>
      </c>
      <c r="H177" s="237">
        <v>2</v>
      </c>
      <c r="I177" s="238"/>
      <c r="J177" s="239">
        <f>ROUND(I177*H177,2)</f>
        <v>0</v>
      </c>
      <c r="K177" s="235" t="s">
        <v>173</v>
      </c>
      <c r="L177" s="46"/>
      <c r="M177" s="240" t="s">
        <v>32</v>
      </c>
      <c r="N177" s="241" t="s">
        <v>46</v>
      </c>
      <c r="O177" s="86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6" t="s">
        <v>187</v>
      </c>
      <c r="AT177" s="226" t="s">
        <v>184</v>
      </c>
      <c r="AU177" s="226" t="s">
        <v>82</v>
      </c>
      <c r="AY177" s="18" t="s">
        <v>157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8" t="s">
        <v>82</v>
      </c>
      <c r="BK177" s="227">
        <f>ROUND(I177*H177,2)</f>
        <v>0</v>
      </c>
      <c r="BL177" s="18" t="s">
        <v>187</v>
      </c>
      <c r="BM177" s="226" t="s">
        <v>405</v>
      </c>
    </row>
    <row r="178" s="2" customFormat="1" ht="49.05" customHeight="1">
      <c r="A178" s="40"/>
      <c r="B178" s="41"/>
      <c r="C178" s="233" t="s">
        <v>406</v>
      </c>
      <c r="D178" s="233" t="s">
        <v>184</v>
      </c>
      <c r="E178" s="234" t="s">
        <v>407</v>
      </c>
      <c r="F178" s="235" t="s">
        <v>408</v>
      </c>
      <c r="G178" s="236" t="s">
        <v>161</v>
      </c>
      <c r="H178" s="237">
        <v>3</v>
      </c>
      <c r="I178" s="238"/>
      <c r="J178" s="239">
        <f>ROUND(I178*H178,2)</f>
        <v>0</v>
      </c>
      <c r="K178" s="235" t="s">
        <v>173</v>
      </c>
      <c r="L178" s="46"/>
      <c r="M178" s="240" t="s">
        <v>32</v>
      </c>
      <c r="N178" s="241" t="s">
        <v>46</v>
      </c>
      <c r="O178" s="86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6" t="s">
        <v>187</v>
      </c>
      <c r="AT178" s="226" t="s">
        <v>184</v>
      </c>
      <c r="AU178" s="226" t="s">
        <v>82</v>
      </c>
      <c r="AY178" s="18" t="s">
        <v>157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8" t="s">
        <v>82</v>
      </c>
      <c r="BK178" s="227">
        <f>ROUND(I178*H178,2)</f>
        <v>0</v>
      </c>
      <c r="BL178" s="18" t="s">
        <v>187</v>
      </c>
      <c r="BM178" s="226" t="s">
        <v>409</v>
      </c>
    </row>
    <row r="179" s="2" customFormat="1" ht="16.5" customHeight="1">
      <c r="A179" s="40"/>
      <c r="B179" s="41"/>
      <c r="C179" s="233" t="s">
        <v>410</v>
      </c>
      <c r="D179" s="233" t="s">
        <v>184</v>
      </c>
      <c r="E179" s="234" t="s">
        <v>411</v>
      </c>
      <c r="F179" s="235" t="s">
        <v>412</v>
      </c>
      <c r="G179" s="236" t="s">
        <v>161</v>
      </c>
      <c r="H179" s="237">
        <v>2</v>
      </c>
      <c r="I179" s="238"/>
      <c r="J179" s="239">
        <f>ROUND(I179*H179,2)</f>
        <v>0</v>
      </c>
      <c r="K179" s="235" t="s">
        <v>173</v>
      </c>
      <c r="L179" s="46"/>
      <c r="M179" s="240" t="s">
        <v>32</v>
      </c>
      <c r="N179" s="241" t="s">
        <v>46</v>
      </c>
      <c r="O179" s="86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6" t="s">
        <v>187</v>
      </c>
      <c r="AT179" s="226" t="s">
        <v>184</v>
      </c>
      <c r="AU179" s="226" t="s">
        <v>82</v>
      </c>
      <c r="AY179" s="18" t="s">
        <v>157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8" t="s">
        <v>82</v>
      </c>
      <c r="BK179" s="227">
        <f>ROUND(I179*H179,2)</f>
        <v>0</v>
      </c>
      <c r="BL179" s="18" t="s">
        <v>187</v>
      </c>
      <c r="BM179" s="226" t="s">
        <v>413</v>
      </c>
    </row>
    <row r="180" s="2" customFormat="1" ht="16.5" customHeight="1">
      <c r="A180" s="40"/>
      <c r="B180" s="41"/>
      <c r="C180" s="233" t="s">
        <v>414</v>
      </c>
      <c r="D180" s="233" t="s">
        <v>184</v>
      </c>
      <c r="E180" s="234" t="s">
        <v>415</v>
      </c>
      <c r="F180" s="235" t="s">
        <v>416</v>
      </c>
      <c r="G180" s="236" t="s">
        <v>161</v>
      </c>
      <c r="H180" s="237">
        <v>3</v>
      </c>
      <c r="I180" s="238"/>
      <c r="J180" s="239">
        <f>ROUND(I180*H180,2)</f>
        <v>0</v>
      </c>
      <c r="K180" s="235" t="s">
        <v>173</v>
      </c>
      <c r="L180" s="46"/>
      <c r="M180" s="240" t="s">
        <v>32</v>
      </c>
      <c r="N180" s="241" t="s">
        <v>46</v>
      </c>
      <c r="O180" s="86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6" t="s">
        <v>187</v>
      </c>
      <c r="AT180" s="226" t="s">
        <v>184</v>
      </c>
      <c r="AU180" s="226" t="s">
        <v>82</v>
      </c>
      <c r="AY180" s="18" t="s">
        <v>157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8" t="s">
        <v>82</v>
      </c>
      <c r="BK180" s="227">
        <f>ROUND(I180*H180,2)</f>
        <v>0</v>
      </c>
      <c r="BL180" s="18" t="s">
        <v>187</v>
      </c>
      <c r="BM180" s="226" t="s">
        <v>417</v>
      </c>
    </row>
    <row r="181" s="2" customFormat="1" ht="16.5" customHeight="1">
      <c r="A181" s="40"/>
      <c r="B181" s="41"/>
      <c r="C181" s="233" t="s">
        <v>418</v>
      </c>
      <c r="D181" s="233" t="s">
        <v>184</v>
      </c>
      <c r="E181" s="234" t="s">
        <v>419</v>
      </c>
      <c r="F181" s="235" t="s">
        <v>420</v>
      </c>
      <c r="G181" s="236" t="s">
        <v>161</v>
      </c>
      <c r="H181" s="237">
        <v>2</v>
      </c>
      <c r="I181" s="238"/>
      <c r="J181" s="239">
        <f>ROUND(I181*H181,2)</f>
        <v>0</v>
      </c>
      <c r="K181" s="235" t="s">
        <v>173</v>
      </c>
      <c r="L181" s="46"/>
      <c r="M181" s="240" t="s">
        <v>32</v>
      </c>
      <c r="N181" s="241" t="s">
        <v>46</v>
      </c>
      <c r="O181" s="86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6" t="s">
        <v>187</v>
      </c>
      <c r="AT181" s="226" t="s">
        <v>184</v>
      </c>
      <c r="AU181" s="226" t="s">
        <v>82</v>
      </c>
      <c r="AY181" s="18" t="s">
        <v>157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8" t="s">
        <v>82</v>
      </c>
      <c r="BK181" s="227">
        <f>ROUND(I181*H181,2)</f>
        <v>0</v>
      </c>
      <c r="BL181" s="18" t="s">
        <v>187</v>
      </c>
      <c r="BM181" s="226" t="s">
        <v>421</v>
      </c>
    </row>
    <row r="182" s="2" customFormat="1" ht="16.5" customHeight="1">
      <c r="A182" s="40"/>
      <c r="B182" s="41"/>
      <c r="C182" s="233" t="s">
        <v>187</v>
      </c>
      <c r="D182" s="233" t="s">
        <v>184</v>
      </c>
      <c r="E182" s="234" t="s">
        <v>422</v>
      </c>
      <c r="F182" s="235" t="s">
        <v>423</v>
      </c>
      <c r="G182" s="236" t="s">
        <v>161</v>
      </c>
      <c r="H182" s="237">
        <v>2</v>
      </c>
      <c r="I182" s="238"/>
      <c r="J182" s="239">
        <f>ROUND(I182*H182,2)</f>
        <v>0</v>
      </c>
      <c r="K182" s="235" t="s">
        <v>173</v>
      </c>
      <c r="L182" s="46"/>
      <c r="M182" s="240" t="s">
        <v>32</v>
      </c>
      <c r="N182" s="241" t="s">
        <v>46</v>
      </c>
      <c r="O182" s="86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6" t="s">
        <v>187</v>
      </c>
      <c r="AT182" s="226" t="s">
        <v>184</v>
      </c>
      <c r="AU182" s="226" t="s">
        <v>82</v>
      </c>
      <c r="AY182" s="18" t="s">
        <v>157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8" t="s">
        <v>82</v>
      </c>
      <c r="BK182" s="227">
        <f>ROUND(I182*H182,2)</f>
        <v>0</v>
      </c>
      <c r="BL182" s="18" t="s">
        <v>187</v>
      </c>
      <c r="BM182" s="226" t="s">
        <v>424</v>
      </c>
    </row>
    <row r="183" s="2" customFormat="1" ht="16.5" customHeight="1">
      <c r="A183" s="40"/>
      <c r="B183" s="41"/>
      <c r="C183" s="214" t="s">
        <v>425</v>
      </c>
      <c r="D183" s="214" t="s">
        <v>158</v>
      </c>
      <c r="E183" s="215" t="s">
        <v>426</v>
      </c>
      <c r="F183" s="216" t="s">
        <v>427</v>
      </c>
      <c r="G183" s="217" t="s">
        <v>161</v>
      </c>
      <c r="H183" s="218">
        <v>2</v>
      </c>
      <c r="I183" s="219"/>
      <c r="J183" s="220">
        <f>ROUND(I183*H183,2)</f>
        <v>0</v>
      </c>
      <c r="K183" s="216" t="s">
        <v>173</v>
      </c>
      <c r="L183" s="221"/>
      <c r="M183" s="222" t="s">
        <v>32</v>
      </c>
      <c r="N183" s="223" t="s">
        <v>46</v>
      </c>
      <c r="O183" s="86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6" t="s">
        <v>162</v>
      </c>
      <c r="AT183" s="226" t="s">
        <v>158</v>
      </c>
      <c r="AU183" s="226" t="s">
        <v>82</v>
      </c>
      <c r="AY183" s="18" t="s">
        <v>157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8" t="s">
        <v>82</v>
      </c>
      <c r="BK183" s="227">
        <f>ROUND(I183*H183,2)</f>
        <v>0</v>
      </c>
      <c r="BL183" s="18" t="s">
        <v>162</v>
      </c>
      <c r="BM183" s="226" t="s">
        <v>428</v>
      </c>
    </row>
    <row r="184" s="2" customFormat="1" ht="33" customHeight="1">
      <c r="A184" s="40"/>
      <c r="B184" s="41"/>
      <c r="C184" s="233" t="s">
        <v>429</v>
      </c>
      <c r="D184" s="233" t="s">
        <v>184</v>
      </c>
      <c r="E184" s="234" t="s">
        <v>430</v>
      </c>
      <c r="F184" s="235" t="s">
        <v>431</v>
      </c>
      <c r="G184" s="236" t="s">
        <v>161</v>
      </c>
      <c r="H184" s="237">
        <v>20</v>
      </c>
      <c r="I184" s="238"/>
      <c r="J184" s="239">
        <f>ROUND(I184*H184,2)</f>
        <v>0</v>
      </c>
      <c r="K184" s="235" t="s">
        <v>173</v>
      </c>
      <c r="L184" s="46"/>
      <c r="M184" s="240" t="s">
        <v>32</v>
      </c>
      <c r="N184" s="241" t="s">
        <v>46</v>
      </c>
      <c r="O184" s="86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187</v>
      </c>
      <c r="AT184" s="226" t="s">
        <v>184</v>
      </c>
      <c r="AU184" s="226" t="s">
        <v>82</v>
      </c>
      <c r="AY184" s="18" t="s">
        <v>157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8" t="s">
        <v>82</v>
      </c>
      <c r="BK184" s="227">
        <f>ROUND(I184*H184,2)</f>
        <v>0</v>
      </c>
      <c r="BL184" s="18" t="s">
        <v>187</v>
      </c>
      <c r="BM184" s="226" t="s">
        <v>432</v>
      </c>
    </row>
    <row r="185" s="2" customFormat="1" ht="24.15" customHeight="1">
      <c r="A185" s="40"/>
      <c r="B185" s="41"/>
      <c r="C185" s="214" t="s">
        <v>433</v>
      </c>
      <c r="D185" s="214" t="s">
        <v>158</v>
      </c>
      <c r="E185" s="215" t="s">
        <v>434</v>
      </c>
      <c r="F185" s="216" t="s">
        <v>435</v>
      </c>
      <c r="G185" s="217" t="s">
        <v>161</v>
      </c>
      <c r="H185" s="218">
        <v>20</v>
      </c>
      <c r="I185" s="219"/>
      <c r="J185" s="220">
        <f>ROUND(I185*H185,2)</f>
        <v>0</v>
      </c>
      <c r="K185" s="216" t="s">
        <v>173</v>
      </c>
      <c r="L185" s="221"/>
      <c r="M185" s="222" t="s">
        <v>32</v>
      </c>
      <c r="N185" s="223" t="s">
        <v>46</v>
      </c>
      <c r="O185" s="86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6" t="s">
        <v>162</v>
      </c>
      <c r="AT185" s="226" t="s">
        <v>158</v>
      </c>
      <c r="AU185" s="226" t="s">
        <v>82</v>
      </c>
      <c r="AY185" s="18" t="s">
        <v>157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8" t="s">
        <v>82</v>
      </c>
      <c r="BK185" s="227">
        <f>ROUND(I185*H185,2)</f>
        <v>0</v>
      </c>
      <c r="BL185" s="18" t="s">
        <v>162</v>
      </c>
      <c r="BM185" s="226" t="s">
        <v>436</v>
      </c>
    </row>
    <row r="186" s="2" customFormat="1" ht="16.5" customHeight="1">
      <c r="A186" s="40"/>
      <c r="B186" s="41"/>
      <c r="C186" s="233" t="s">
        <v>437</v>
      </c>
      <c r="D186" s="233" t="s">
        <v>184</v>
      </c>
      <c r="E186" s="234" t="s">
        <v>438</v>
      </c>
      <c r="F186" s="235" t="s">
        <v>439</v>
      </c>
      <c r="G186" s="236" t="s">
        <v>161</v>
      </c>
      <c r="H186" s="237">
        <v>20</v>
      </c>
      <c r="I186" s="238"/>
      <c r="J186" s="239">
        <f>ROUND(I186*H186,2)</f>
        <v>0</v>
      </c>
      <c r="K186" s="235" t="s">
        <v>173</v>
      </c>
      <c r="L186" s="46"/>
      <c r="M186" s="240" t="s">
        <v>32</v>
      </c>
      <c r="N186" s="241" t="s">
        <v>46</v>
      </c>
      <c r="O186" s="86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6" t="s">
        <v>187</v>
      </c>
      <c r="AT186" s="226" t="s">
        <v>184</v>
      </c>
      <c r="AU186" s="226" t="s">
        <v>82</v>
      </c>
      <c r="AY186" s="18" t="s">
        <v>157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8" t="s">
        <v>82</v>
      </c>
      <c r="BK186" s="227">
        <f>ROUND(I186*H186,2)</f>
        <v>0</v>
      </c>
      <c r="BL186" s="18" t="s">
        <v>187</v>
      </c>
      <c r="BM186" s="226" t="s">
        <v>440</v>
      </c>
    </row>
    <row r="187" s="2" customFormat="1" ht="16.5" customHeight="1">
      <c r="A187" s="40"/>
      <c r="B187" s="41"/>
      <c r="C187" s="214" t="s">
        <v>441</v>
      </c>
      <c r="D187" s="214" t="s">
        <v>158</v>
      </c>
      <c r="E187" s="215" t="s">
        <v>442</v>
      </c>
      <c r="F187" s="216" t="s">
        <v>443</v>
      </c>
      <c r="G187" s="217" t="s">
        <v>161</v>
      </c>
      <c r="H187" s="218">
        <v>20</v>
      </c>
      <c r="I187" s="219"/>
      <c r="J187" s="220">
        <f>ROUND(I187*H187,2)</f>
        <v>0</v>
      </c>
      <c r="K187" s="216" t="s">
        <v>173</v>
      </c>
      <c r="L187" s="221"/>
      <c r="M187" s="222" t="s">
        <v>32</v>
      </c>
      <c r="N187" s="223" t="s">
        <v>46</v>
      </c>
      <c r="O187" s="86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6" t="s">
        <v>162</v>
      </c>
      <c r="AT187" s="226" t="s">
        <v>158</v>
      </c>
      <c r="AU187" s="226" t="s">
        <v>82</v>
      </c>
      <c r="AY187" s="18" t="s">
        <v>157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8" t="s">
        <v>82</v>
      </c>
      <c r="BK187" s="227">
        <f>ROUND(I187*H187,2)</f>
        <v>0</v>
      </c>
      <c r="BL187" s="18" t="s">
        <v>162</v>
      </c>
      <c r="BM187" s="226" t="s">
        <v>444</v>
      </c>
    </row>
    <row r="188" s="2" customFormat="1" ht="24.15" customHeight="1">
      <c r="A188" s="40"/>
      <c r="B188" s="41"/>
      <c r="C188" s="233" t="s">
        <v>445</v>
      </c>
      <c r="D188" s="233" t="s">
        <v>184</v>
      </c>
      <c r="E188" s="234" t="s">
        <v>446</v>
      </c>
      <c r="F188" s="235" t="s">
        <v>447</v>
      </c>
      <c r="G188" s="236" t="s">
        <v>161</v>
      </c>
      <c r="H188" s="237">
        <v>2</v>
      </c>
      <c r="I188" s="238"/>
      <c r="J188" s="239">
        <f>ROUND(I188*H188,2)</f>
        <v>0</v>
      </c>
      <c r="K188" s="235" t="s">
        <v>173</v>
      </c>
      <c r="L188" s="46"/>
      <c r="M188" s="240" t="s">
        <v>32</v>
      </c>
      <c r="N188" s="241" t="s">
        <v>46</v>
      </c>
      <c r="O188" s="86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6" t="s">
        <v>187</v>
      </c>
      <c r="AT188" s="226" t="s">
        <v>184</v>
      </c>
      <c r="AU188" s="226" t="s">
        <v>82</v>
      </c>
      <c r="AY188" s="18" t="s">
        <v>157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8" t="s">
        <v>82</v>
      </c>
      <c r="BK188" s="227">
        <f>ROUND(I188*H188,2)</f>
        <v>0</v>
      </c>
      <c r="BL188" s="18" t="s">
        <v>187</v>
      </c>
      <c r="BM188" s="226" t="s">
        <v>448</v>
      </c>
    </row>
    <row r="189" s="2" customFormat="1" ht="24.15" customHeight="1">
      <c r="A189" s="40"/>
      <c r="B189" s="41"/>
      <c r="C189" s="233" t="s">
        <v>449</v>
      </c>
      <c r="D189" s="233" t="s">
        <v>184</v>
      </c>
      <c r="E189" s="234" t="s">
        <v>450</v>
      </c>
      <c r="F189" s="235" t="s">
        <v>451</v>
      </c>
      <c r="G189" s="236" t="s">
        <v>161</v>
      </c>
      <c r="H189" s="237">
        <v>1</v>
      </c>
      <c r="I189" s="238"/>
      <c r="J189" s="239">
        <f>ROUND(I189*H189,2)</f>
        <v>0</v>
      </c>
      <c r="K189" s="235" t="s">
        <v>173</v>
      </c>
      <c r="L189" s="46"/>
      <c r="M189" s="240" t="s">
        <v>32</v>
      </c>
      <c r="N189" s="241" t="s">
        <v>46</v>
      </c>
      <c r="O189" s="86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6" t="s">
        <v>187</v>
      </c>
      <c r="AT189" s="226" t="s">
        <v>184</v>
      </c>
      <c r="AU189" s="226" t="s">
        <v>82</v>
      </c>
      <c r="AY189" s="18" t="s">
        <v>157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8" t="s">
        <v>82</v>
      </c>
      <c r="BK189" s="227">
        <f>ROUND(I189*H189,2)</f>
        <v>0</v>
      </c>
      <c r="BL189" s="18" t="s">
        <v>187</v>
      </c>
      <c r="BM189" s="226" t="s">
        <v>452</v>
      </c>
    </row>
    <row r="190" s="2" customFormat="1" ht="24.15" customHeight="1">
      <c r="A190" s="40"/>
      <c r="B190" s="41"/>
      <c r="C190" s="214" t="s">
        <v>453</v>
      </c>
      <c r="D190" s="214" t="s">
        <v>158</v>
      </c>
      <c r="E190" s="215" t="s">
        <v>454</v>
      </c>
      <c r="F190" s="216" t="s">
        <v>455</v>
      </c>
      <c r="G190" s="217" t="s">
        <v>456</v>
      </c>
      <c r="H190" s="218">
        <v>1</v>
      </c>
      <c r="I190" s="219"/>
      <c r="J190" s="220">
        <f>ROUND(I190*H190,2)</f>
        <v>0</v>
      </c>
      <c r="K190" s="216" t="s">
        <v>173</v>
      </c>
      <c r="L190" s="221"/>
      <c r="M190" s="222" t="s">
        <v>32</v>
      </c>
      <c r="N190" s="223" t="s">
        <v>46</v>
      </c>
      <c r="O190" s="86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6" t="s">
        <v>162</v>
      </c>
      <c r="AT190" s="226" t="s">
        <v>158</v>
      </c>
      <c r="AU190" s="226" t="s">
        <v>82</v>
      </c>
      <c r="AY190" s="18" t="s">
        <v>157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8" t="s">
        <v>82</v>
      </c>
      <c r="BK190" s="227">
        <f>ROUND(I190*H190,2)</f>
        <v>0</v>
      </c>
      <c r="BL190" s="18" t="s">
        <v>162</v>
      </c>
      <c r="BM190" s="226" t="s">
        <v>457</v>
      </c>
    </row>
    <row r="191" s="2" customFormat="1" ht="24.15" customHeight="1">
      <c r="A191" s="40"/>
      <c r="B191" s="41"/>
      <c r="C191" s="233" t="s">
        <v>458</v>
      </c>
      <c r="D191" s="233" t="s">
        <v>184</v>
      </c>
      <c r="E191" s="234" t="s">
        <v>459</v>
      </c>
      <c r="F191" s="235" t="s">
        <v>460</v>
      </c>
      <c r="G191" s="236" t="s">
        <v>161</v>
      </c>
      <c r="H191" s="237">
        <v>1</v>
      </c>
      <c r="I191" s="238"/>
      <c r="J191" s="239">
        <f>ROUND(I191*H191,2)</f>
        <v>0</v>
      </c>
      <c r="K191" s="235" t="s">
        <v>173</v>
      </c>
      <c r="L191" s="46"/>
      <c r="M191" s="240" t="s">
        <v>32</v>
      </c>
      <c r="N191" s="241" t="s">
        <v>46</v>
      </c>
      <c r="O191" s="86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6" t="s">
        <v>187</v>
      </c>
      <c r="AT191" s="226" t="s">
        <v>184</v>
      </c>
      <c r="AU191" s="226" t="s">
        <v>82</v>
      </c>
      <c r="AY191" s="18" t="s">
        <v>157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8" t="s">
        <v>82</v>
      </c>
      <c r="BK191" s="227">
        <f>ROUND(I191*H191,2)</f>
        <v>0</v>
      </c>
      <c r="BL191" s="18" t="s">
        <v>187</v>
      </c>
      <c r="BM191" s="226" t="s">
        <v>461</v>
      </c>
    </row>
    <row r="192" s="2" customFormat="1" ht="24.15" customHeight="1">
      <c r="A192" s="40"/>
      <c r="B192" s="41"/>
      <c r="C192" s="233" t="s">
        <v>462</v>
      </c>
      <c r="D192" s="233" t="s">
        <v>184</v>
      </c>
      <c r="E192" s="234" t="s">
        <v>463</v>
      </c>
      <c r="F192" s="235" t="s">
        <v>464</v>
      </c>
      <c r="G192" s="236" t="s">
        <v>161</v>
      </c>
      <c r="H192" s="237">
        <v>1</v>
      </c>
      <c r="I192" s="238"/>
      <c r="J192" s="239">
        <f>ROUND(I192*H192,2)</f>
        <v>0</v>
      </c>
      <c r="K192" s="235" t="s">
        <v>173</v>
      </c>
      <c r="L192" s="46"/>
      <c r="M192" s="240" t="s">
        <v>32</v>
      </c>
      <c r="N192" s="241" t="s">
        <v>46</v>
      </c>
      <c r="O192" s="86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6" t="s">
        <v>187</v>
      </c>
      <c r="AT192" s="226" t="s">
        <v>184</v>
      </c>
      <c r="AU192" s="226" t="s">
        <v>82</v>
      </c>
      <c r="AY192" s="18" t="s">
        <v>157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8" t="s">
        <v>82</v>
      </c>
      <c r="BK192" s="227">
        <f>ROUND(I192*H192,2)</f>
        <v>0</v>
      </c>
      <c r="BL192" s="18" t="s">
        <v>187</v>
      </c>
      <c r="BM192" s="226" t="s">
        <v>465</v>
      </c>
    </row>
    <row r="193" s="2" customFormat="1" ht="16.5" customHeight="1">
      <c r="A193" s="40"/>
      <c r="B193" s="41"/>
      <c r="C193" s="214" t="s">
        <v>466</v>
      </c>
      <c r="D193" s="214" t="s">
        <v>158</v>
      </c>
      <c r="E193" s="215" t="s">
        <v>467</v>
      </c>
      <c r="F193" s="216" t="s">
        <v>468</v>
      </c>
      <c r="G193" s="217" t="s">
        <v>161</v>
      </c>
      <c r="H193" s="218">
        <v>1</v>
      </c>
      <c r="I193" s="219"/>
      <c r="J193" s="220">
        <f>ROUND(I193*H193,2)</f>
        <v>0</v>
      </c>
      <c r="K193" s="216" t="s">
        <v>173</v>
      </c>
      <c r="L193" s="221"/>
      <c r="M193" s="222" t="s">
        <v>32</v>
      </c>
      <c r="N193" s="223" t="s">
        <v>46</v>
      </c>
      <c r="O193" s="86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162</v>
      </c>
      <c r="AT193" s="226" t="s">
        <v>158</v>
      </c>
      <c r="AU193" s="226" t="s">
        <v>82</v>
      </c>
      <c r="AY193" s="18" t="s">
        <v>157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8" t="s">
        <v>82</v>
      </c>
      <c r="BK193" s="227">
        <f>ROUND(I193*H193,2)</f>
        <v>0</v>
      </c>
      <c r="BL193" s="18" t="s">
        <v>162</v>
      </c>
      <c r="BM193" s="226" t="s">
        <v>469</v>
      </c>
    </row>
    <row r="194" s="2" customFormat="1" ht="16.5" customHeight="1">
      <c r="A194" s="40"/>
      <c r="B194" s="41"/>
      <c r="C194" s="233" t="s">
        <v>470</v>
      </c>
      <c r="D194" s="233" t="s">
        <v>184</v>
      </c>
      <c r="E194" s="234" t="s">
        <v>471</v>
      </c>
      <c r="F194" s="235" t="s">
        <v>472</v>
      </c>
      <c r="G194" s="236" t="s">
        <v>161</v>
      </c>
      <c r="H194" s="237">
        <v>1</v>
      </c>
      <c r="I194" s="238"/>
      <c r="J194" s="239">
        <f>ROUND(I194*H194,2)</f>
        <v>0</v>
      </c>
      <c r="K194" s="235" t="s">
        <v>173</v>
      </c>
      <c r="L194" s="46"/>
      <c r="M194" s="240" t="s">
        <v>32</v>
      </c>
      <c r="N194" s="241" t="s">
        <v>46</v>
      </c>
      <c r="O194" s="86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6" t="s">
        <v>187</v>
      </c>
      <c r="AT194" s="226" t="s">
        <v>184</v>
      </c>
      <c r="AU194" s="226" t="s">
        <v>82</v>
      </c>
      <c r="AY194" s="18" t="s">
        <v>157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8" t="s">
        <v>82</v>
      </c>
      <c r="BK194" s="227">
        <f>ROUND(I194*H194,2)</f>
        <v>0</v>
      </c>
      <c r="BL194" s="18" t="s">
        <v>187</v>
      </c>
      <c r="BM194" s="226" t="s">
        <v>473</v>
      </c>
    </row>
    <row r="195" s="2" customFormat="1" ht="21.75" customHeight="1">
      <c r="A195" s="40"/>
      <c r="B195" s="41"/>
      <c r="C195" s="214" t="s">
        <v>474</v>
      </c>
      <c r="D195" s="214" t="s">
        <v>158</v>
      </c>
      <c r="E195" s="215" t="s">
        <v>475</v>
      </c>
      <c r="F195" s="216" t="s">
        <v>476</v>
      </c>
      <c r="G195" s="217" t="s">
        <v>161</v>
      </c>
      <c r="H195" s="218">
        <v>83</v>
      </c>
      <c r="I195" s="219"/>
      <c r="J195" s="220">
        <f>ROUND(I195*H195,2)</f>
        <v>0</v>
      </c>
      <c r="K195" s="216" t="s">
        <v>173</v>
      </c>
      <c r="L195" s="221"/>
      <c r="M195" s="222" t="s">
        <v>32</v>
      </c>
      <c r="N195" s="223" t="s">
        <v>46</v>
      </c>
      <c r="O195" s="86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162</v>
      </c>
      <c r="AT195" s="226" t="s">
        <v>158</v>
      </c>
      <c r="AU195" s="226" t="s">
        <v>82</v>
      </c>
      <c r="AY195" s="18" t="s">
        <v>157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8" t="s">
        <v>82</v>
      </c>
      <c r="BK195" s="227">
        <f>ROUND(I195*H195,2)</f>
        <v>0</v>
      </c>
      <c r="BL195" s="18" t="s">
        <v>162</v>
      </c>
      <c r="BM195" s="226" t="s">
        <v>477</v>
      </c>
    </row>
    <row r="196" s="2" customFormat="1" ht="24.15" customHeight="1">
      <c r="A196" s="40"/>
      <c r="B196" s="41"/>
      <c r="C196" s="233" t="s">
        <v>478</v>
      </c>
      <c r="D196" s="233" t="s">
        <v>184</v>
      </c>
      <c r="E196" s="234" t="s">
        <v>479</v>
      </c>
      <c r="F196" s="235" t="s">
        <v>480</v>
      </c>
      <c r="G196" s="236" t="s">
        <v>161</v>
      </c>
      <c r="H196" s="237">
        <v>83</v>
      </c>
      <c r="I196" s="238"/>
      <c r="J196" s="239">
        <f>ROUND(I196*H196,2)</f>
        <v>0</v>
      </c>
      <c r="K196" s="235" t="s">
        <v>173</v>
      </c>
      <c r="L196" s="46"/>
      <c r="M196" s="240" t="s">
        <v>32</v>
      </c>
      <c r="N196" s="241" t="s">
        <v>46</v>
      </c>
      <c r="O196" s="86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6" t="s">
        <v>187</v>
      </c>
      <c r="AT196" s="226" t="s">
        <v>184</v>
      </c>
      <c r="AU196" s="226" t="s">
        <v>82</v>
      </c>
      <c r="AY196" s="18" t="s">
        <v>157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8" t="s">
        <v>82</v>
      </c>
      <c r="BK196" s="227">
        <f>ROUND(I196*H196,2)</f>
        <v>0</v>
      </c>
      <c r="BL196" s="18" t="s">
        <v>187</v>
      </c>
      <c r="BM196" s="226" t="s">
        <v>481</v>
      </c>
    </row>
    <row r="197" s="2" customFormat="1" ht="16.5" customHeight="1">
      <c r="A197" s="40"/>
      <c r="B197" s="41"/>
      <c r="C197" s="233" t="s">
        <v>482</v>
      </c>
      <c r="D197" s="233" t="s">
        <v>184</v>
      </c>
      <c r="E197" s="234" t="s">
        <v>483</v>
      </c>
      <c r="F197" s="235" t="s">
        <v>484</v>
      </c>
      <c r="G197" s="236" t="s">
        <v>161</v>
      </c>
      <c r="H197" s="237">
        <v>1</v>
      </c>
      <c r="I197" s="238"/>
      <c r="J197" s="239">
        <f>ROUND(I197*H197,2)</f>
        <v>0</v>
      </c>
      <c r="K197" s="235" t="s">
        <v>173</v>
      </c>
      <c r="L197" s="46"/>
      <c r="M197" s="240" t="s">
        <v>32</v>
      </c>
      <c r="N197" s="241" t="s">
        <v>46</v>
      </c>
      <c r="O197" s="86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6" t="s">
        <v>187</v>
      </c>
      <c r="AT197" s="226" t="s">
        <v>184</v>
      </c>
      <c r="AU197" s="226" t="s">
        <v>82</v>
      </c>
      <c r="AY197" s="18" t="s">
        <v>157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8" t="s">
        <v>82</v>
      </c>
      <c r="BK197" s="227">
        <f>ROUND(I197*H197,2)</f>
        <v>0</v>
      </c>
      <c r="BL197" s="18" t="s">
        <v>187</v>
      </c>
      <c r="BM197" s="226" t="s">
        <v>485</v>
      </c>
    </row>
    <row r="198" s="2" customFormat="1" ht="16.5" customHeight="1">
      <c r="A198" s="40"/>
      <c r="B198" s="41"/>
      <c r="C198" s="214" t="s">
        <v>486</v>
      </c>
      <c r="D198" s="214" t="s">
        <v>158</v>
      </c>
      <c r="E198" s="215" t="s">
        <v>487</v>
      </c>
      <c r="F198" s="216" t="s">
        <v>488</v>
      </c>
      <c r="G198" s="217" t="s">
        <v>161</v>
      </c>
      <c r="H198" s="218">
        <v>1</v>
      </c>
      <c r="I198" s="219"/>
      <c r="J198" s="220">
        <f>ROUND(I198*H198,2)</f>
        <v>0</v>
      </c>
      <c r="K198" s="216" t="s">
        <v>173</v>
      </c>
      <c r="L198" s="221"/>
      <c r="M198" s="222" t="s">
        <v>32</v>
      </c>
      <c r="N198" s="223" t="s">
        <v>46</v>
      </c>
      <c r="O198" s="86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6" t="s">
        <v>162</v>
      </c>
      <c r="AT198" s="226" t="s">
        <v>158</v>
      </c>
      <c r="AU198" s="226" t="s">
        <v>82</v>
      </c>
      <c r="AY198" s="18" t="s">
        <v>157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8" t="s">
        <v>82</v>
      </c>
      <c r="BK198" s="227">
        <f>ROUND(I198*H198,2)</f>
        <v>0</v>
      </c>
      <c r="BL198" s="18" t="s">
        <v>162</v>
      </c>
      <c r="BM198" s="226" t="s">
        <v>489</v>
      </c>
    </row>
    <row r="199" s="2" customFormat="1" ht="49.05" customHeight="1">
      <c r="A199" s="40"/>
      <c r="B199" s="41"/>
      <c r="C199" s="233" t="s">
        <v>490</v>
      </c>
      <c r="D199" s="233" t="s">
        <v>184</v>
      </c>
      <c r="E199" s="234" t="s">
        <v>491</v>
      </c>
      <c r="F199" s="235" t="s">
        <v>492</v>
      </c>
      <c r="G199" s="236" t="s">
        <v>161</v>
      </c>
      <c r="H199" s="237">
        <v>1</v>
      </c>
      <c r="I199" s="238"/>
      <c r="J199" s="239">
        <f>ROUND(I199*H199,2)</f>
        <v>0</v>
      </c>
      <c r="K199" s="235" t="s">
        <v>173</v>
      </c>
      <c r="L199" s="46"/>
      <c r="M199" s="240" t="s">
        <v>32</v>
      </c>
      <c r="N199" s="241" t="s">
        <v>46</v>
      </c>
      <c r="O199" s="86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6" t="s">
        <v>187</v>
      </c>
      <c r="AT199" s="226" t="s">
        <v>184</v>
      </c>
      <c r="AU199" s="226" t="s">
        <v>82</v>
      </c>
      <c r="AY199" s="18" t="s">
        <v>157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8" t="s">
        <v>82</v>
      </c>
      <c r="BK199" s="227">
        <f>ROUND(I199*H199,2)</f>
        <v>0</v>
      </c>
      <c r="BL199" s="18" t="s">
        <v>187</v>
      </c>
      <c r="BM199" s="226" t="s">
        <v>493</v>
      </c>
    </row>
    <row r="200" s="2" customFormat="1" ht="16.5" customHeight="1">
      <c r="A200" s="40"/>
      <c r="B200" s="41"/>
      <c r="C200" s="214" t="s">
        <v>494</v>
      </c>
      <c r="D200" s="214" t="s">
        <v>158</v>
      </c>
      <c r="E200" s="215" t="s">
        <v>495</v>
      </c>
      <c r="F200" s="216" t="s">
        <v>496</v>
      </c>
      <c r="G200" s="217" t="s">
        <v>161</v>
      </c>
      <c r="H200" s="218">
        <v>1</v>
      </c>
      <c r="I200" s="219"/>
      <c r="J200" s="220">
        <f>ROUND(I200*H200,2)</f>
        <v>0</v>
      </c>
      <c r="K200" s="216" t="s">
        <v>173</v>
      </c>
      <c r="L200" s="221"/>
      <c r="M200" s="222" t="s">
        <v>32</v>
      </c>
      <c r="N200" s="223" t="s">
        <v>46</v>
      </c>
      <c r="O200" s="86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6" t="s">
        <v>162</v>
      </c>
      <c r="AT200" s="226" t="s">
        <v>158</v>
      </c>
      <c r="AU200" s="226" t="s">
        <v>82</v>
      </c>
      <c r="AY200" s="18" t="s">
        <v>157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8" t="s">
        <v>82</v>
      </c>
      <c r="BK200" s="227">
        <f>ROUND(I200*H200,2)</f>
        <v>0</v>
      </c>
      <c r="BL200" s="18" t="s">
        <v>162</v>
      </c>
      <c r="BM200" s="226" t="s">
        <v>497</v>
      </c>
    </row>
    <row r="201" s="2" customFormat="1" ht="21.75" customHeight="1">
      <c r="A201" s="40"/>
      <c r="B201" s="41"/>
      <c r="C201" s="233" t="s">
        <v>498</v>
      </c>
      <c r="D201" s="233" t="s">
        <v>184</v>
      </c>
      <c r="E201" s="234" t="s">
        <v>499</v>
      </c>
      <c r="F201" s="235" t="s">
        <v>500</v>
      </c>
      <c r="G201" s="236" t="s">
        <v>161</v>
      </c>
      <c r="H201" s="237">
        <v>7</v>
      </c>
      <c r="I201" s="238"/>
      <c r="J201" s="239">
        <f>ROUND(I201*H201,2)</f>
        <v>0</v>
      </c>
      <c r="K201" s="235" t="s">
        <v>173</v>
      </c>
      <c r="L201" s="46"/>
      <c r="M201" s="240" t="s">
        <v>32</v>
      </c>
      <c r="N201" s="241" t="s">
        <v>46</v>
      </c>
      <c r="O201" s="86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6" t="s">
        <v>187</v>
      </c>
      <c r="AT201" s="226" t="s">
        <v>184</v>
      </c>
      <c r="AU201" s="226" t="s">
        <v>82</v>
      </c>
      <c r="AY201" s="18" t="s">
        <v>157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8" t="s">
        <v>82</v>
      </c>
      <c r="BK201" s="227">
        <f>ROUND(I201*H201,2)</f>
        <v>0</v>
      </c>
      <c r="BL201" s="18" t="s">
        <v>187</v>
      </c>
      <c r="BM201" s="226" t="s">
        <v>501</v>
      </c>
    </row>
    <row r="202" s="2" customFormat="1" ht="44.25" customHeight="1">
      <c r="A202" s="40"/>
      <c r="B202" s="41"/>
      <c r="C202" s="233" t="s">
        <v>502</v>
      </c>
      <c r="D202" s="233" t="s">
        <v>184</v>
      </c>
      <c r="E202" s="234" t="s">
        <v>503</v>
      </c>
      <c r="F202" s="235" t="s">
        <v>504</v>
      </c>
      <c r="G202" s="236" t="s">
        <v>161</v>
      </c>
      <c r="H202" s="237">
        <v>1</v>
      </c>
      <c r="I202" s="238"/>
      <c r="J202" s="239">
        <f>ROUND(I202*H202,2)</f>
        <v>0</v>
      </c>
      <c r="K202" s="235" t="s">
        <v>173</v>
      </c>
      <c r="L202" s="46"/>
      <c r="M202" s="240" t="s">
        <v>32</v>
      </c>
      <c r="N202" s="241" t="s">
        <v>46</v>
      </c>
      <c r="O202" s="86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6" t="s">
        <v>187</v>
      </c>
      <c r="AT202" s="226" t="s">
        <v>184</v>
      </c>
      <c r="AU202" s="226" t="s">
        <v>82</v>
      </c>
      <c r="AY202" s="18" t="s">
        <v>157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8" t="s">
        <v>82</v>
      </c>
      <c r="BK202" s="227">
        <f>ROUND(I202*H202,2)</f>
        <v>0</v>
      </c>
      <c r="BL202" s="18" t="s">
        <v>187</v>
      </c>
      <c r="BM202" s="226" t="s">
        <v>505</v>
      </c>
    </row>
    <row r="203" s="2" customFormat="1" ht="24.15" customHeight="1">
      <c r="A203" s="40"/>
      <c r="B203" s="41"/>
      <c r="C203" s="233" t="s">
        <v>506</v>
      </c>
      <c r="D203" s="233" t="s">
        <v>184</v>
      </c>
      <c r="E203" s="234" t="s">
        <v>507</v>
      </c>
      <c r="F203" s="235" t="s">
        <v>508</v>
      </c>
      <c r="G203" s="236" t="s">
        <v>161</v>
      </c>
      <c r="H203" s="237">
        <v>52</v>
      </c>
      <c r="I203" s="238"/>
      <c r="J203" s="239">
        <f>ROUND(I203*H203,2)</f>
        <v>0</v>
      </c>
      <c r="K203" s="235" t="s">
        <v>173</v>
      </c>
      <c r="L203" s="46"/>
      <c r="M203" s="240" t="s">
        <v>32</v>
      </c>
      <c r="N203" s="241" t="s">
        <v>46</v>
      </c>
      <c r="O203" s="86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6" t="s">
        <v>187</v>
      </c>
      <c r="AT203" s="226" t="s">
        <v>184</v>
      </c>
      <c r="AU203" s="226" t="s">
        <v>82</v>
      </c>
      <c r="AY203" s="18" t="s">
        <v>157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8" t="s">
        <v>82</v>
      </c>
      <c r="BK203" s="227">
        <f>ROUND(I203*H203,2)</f>
        <v>0</v>
      </c>
      <c r="BL203" s="18" t="s">
        <v>187</v>
      </c>
      <c r="BM203" s="226" t="s">
        <v>509</v>
      </c>
    </row>
    <row r="204" s="2" customFormat="1" ht="16.5" customHeight="1">
      <c r="A204" s="40"/>
      <c r="B204" s="41"/>
      <c r="C204" s="233" t="s">
        <v>510</v>
      </c>
      <c r="D204" s="233" t="s">
        <v>184</v>
      </c>
      <c r="E204" s="234" t="s">
        <v>511</v>
      </c>
      <c r="F204" s="235" t="s">
        <v>512</v>
      </c>
      <c r="G204" s="236" t="s">
        <v>161</v>
      </c>
      <c r="H204" s="237">
        <v>1</v>
      </c>
      <c r="I204" s="238"/>
      <c r="J204" s="239">
        <f>ROUND(I204*H204,2)</f>
        <v>0</v>
      </c>
      <c r="K204" s="235" t="s">
        <v>173</v>
      </c>
      <c r="L204" s="46"/>
      <c r="M204" s="240" t="s">
        <v>32</v>
      </c>
      <c r="N204" s="241" t="s">
        <v>46</v>
      </c>
      <c r="O204" s="86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6" t="s">
        <v>187</v>
      </c>
      <c r="AT204" s="226" t="s">
        <v>184</v>
      </c>
      <c r="AU204" s="226" t="s">
        <v>82</v>
      </c>
      <c r="AY204" s="18" t="s">
        <v>157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8" t="s">
        <v>82</v>
      </c>
      <c r="BK204" s="227">
        <f>ROUND(I204*H204,2)</f>
        <v>0</v>
      </c>
      <c r="BL204" s="18" t="s">
        <v>187</v>
      </c>
      <c r="BM204" s="226" t="s">
        <v>513</v>
      </c>
    </row>
    <row r="205" s="2" customFormat="1" ht="66.75" customHeight="1">
      <c r="A205" s="40"/>
      <c r="B205" s="41"/>
      <c r="C205" s="233" t="s">
        <v>514</v>
      </c>
      <c r="D205" s="233" t="s">
        <v>184</v>
      </c>
      <c r="E205" s="234" t="s">
        <v>515</v>
      </c>
      <c r="F205" s="235" t="s">
        <v>516</v>
      </c>
      <c r="G205" s="236" t="s">
        <v>161</v>
      </c>
      <c r="H205" s="237">
        <v>1</v>
      </c>
      <c r="I205" s="238"/>
      <c r="J205" s="239">
        <f>ROUND(I205*H205,2)</f>
        <v>0</v>
      </c>
      <c r="K205" s="235" t="s">
        <v>173</v>
      </c>
      <c r="L205" s="46"/>
      <c r="M205" s="240" t="s">
        <v>32</v>
      </c>
      <c r="N205" s="241" t="s">
        <v>46</v>
      </c>
      <c r="O205" s="86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6" t="s">
        <v>187</v>
      </c>
      <c r="AT205" s="226" t="s">
        <v>184</v>
      </c>
      <c r="AU205" s="226" t="s">
        <v>82</v>
      </c>
      <c r="AY205" s="18" t="s">
        <v>157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8" t="s">
        <v>82</v>
      </c>
      <c r="BK205" s="227">
        <f>ROUND(I205*H205,2)</f>
        <v>0</v>
      </c>
      <c r="BL205" s="18" t="s">
        <v>187</v>
      </c>
      <c r="BM205" s="226" t="s">
        <v>517</v>
      </c>
    </row>
    <row r="206" s="2" customFormat="1" ht="49.05" customHeight="1">
      <c r="A206" s="40"/>
      <c r="B206" s="41"/>
      <c r="C206" s="233" t="s">
        <v>518</v>
      </c>
      <c r="D206" s="233" t="s">
        <v>184</v>
      </c>
      <c r="E206" s="234" t="s">
        <v>519</v>
      </c>
      <c r="F206" s="235" t="s">
        <v>520</v>
      </c>
      <c r="G206" s="236" t="s">
        <v>161</v>
      </c>
      <c r="H206" s="237">
        <v>1</v>
      </c>
      <c r="I206" s="238"/>
      <c r="J206" s="239">
        <f>ROUND(I206*H206,2)</f>
        <v>0</v>
      </c>
      <c r="K206" s="235" t="s">
        <v>173</v>
      </c>
      <c r="L206" s="46"/>
      <c r="M206" s="240" t="s">
        <v>32</v>
      </c>
      <c r="N206" s="241" t="s">
        <v>46</v>
      </c>
      <c r="O206" s="86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6" t="s">
        <v>187</v>
      </c>
      <c r="AT206" s="226" t="s">
        <v>184</v>
      </c>
      <c r="AU206" s="226" t="s">
        <v>82</v>
      </c>
      <c r="AY206" s="18" t="s">
        <v>157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8" t="s">
        <v>82</v>
      </c>
      <c r="BK206" s="227">
        <f>ROUND(I206*H206,2)</f>
        <v>0</v>
      </c>
      <c r="BL206" s="18" t="s">
        <v>187</v>
      </c>
      <c r="BM206" s="226" t="s">
        <v>521</v>
      </c>
    </row>
    <row r="207" s="2" customFormat="1" ht="24.15" customHeight="1">
      <c r="A207" s="40"/>
      <c r="B207" s="41"/>
      <c r="C207" s="233" t="s">
        <v>522</v>
      </c>
      <c r="D207" s="233" t="s">
        <v>184</v>
      </c>
      <c r="E207" s="234" t="s">
        <v>523</v>
      </c>
      <c r="F207" s="235" t="s">
        <v>524</v>
      </c>
      <c r="G207" s="236" t="s">
        <v>161</v>
      </c>
      <c r="H207" s="237">
        <v>1</v>
      </c>
      <c r="I207" s="238"/>
      <c r="J207" s="239">
        <f>ROUND(I207*H207,2)</f>
        <v>0</v>
      </c>
      <c r="K207" s="235" t="s">
        <v>173</v>
      </c>
      <c r="L207" s="46"/>
      <c r="M207" s="240" t="s">
        <v>32</v>
      </c>
      <c r="N207" s="241" t="s">
        <v>46</v>
      </c>
      <c r="O207" s="86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6" t="s">
        <v>187</v>
      </c>
      <c r="AT207" s="226" t="s">
        <v>184</v>
      </c>
      <c r="AU207" s="226" t="s">
        <v>82</v>
      </c>
      <c r="AY207" s="18" t="s">
        <v>157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8" t="s">
        <v>82</v>
      </c>
      <c r="BK207" s="227">
        <f>ROUND(I207*H207,2)</f>
        <v>0</v>
      </c>
      <c r="BL207" s="18" t="s">
        <v>187</v>
      </c>
      <c r="BM207" s="226" t="s">
        <v>525</v>
      </c>
    </row>
    <row r="208" s="2" customFormat="1" ht="55.5" customHeight="1">
      <c r="A208" s="40"/>
      <c r="B208" s="41"/>
      <c r="C208" s="233" t="s">
        <v>526</v>
      </c>
      <c r="D208" s="233" t="s">
        <v>184</v>
      </c>
      <c r="E208" s="234" t="s">
        <v>527</v>
      </c>
      <c r="F208" s="235" t="s">
        <v>528</v>
      </c>
      <c r="G208" s="236" t="s">
        <v>161</v>
      </c>
      <c r="H208" s="237">
        <v>1</v>
      </c>
      <c r="I208" s="238"/>
      <c r="J208" s="239">
        <f>ROUND(I208*H208,2)</f>
        <v>0</v>
      </c>
      <c r="K208" s="235" t="s">
        <v>173</v>
      </c>
      <c r="L208" s="46"/>
      <c r="M208" s="240" t="s">
        <v>32</v>
      </c>
      <c r="N208" s="241" t="s">
        <v>46</v>
      </c>
      <c r="O208" s="86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6" t="s">
        <v>187</v>
      </c>
      <c r="AT208" s="226" t="s">
        <v>184</v>
      </c>
      <c r="AU208" s="226" t="s">
        <v>82</v>
      </c>
      <c r="AY208" s="18" t="s">
        <v>157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8" t="s">
        <v>82</v>
      </c>
      <c r="BK208" s="227">
        <f>ROUND(I208*H208,2)</f>
        <v>0</v>
      </c>
      <c r="BL208" s="18" t="s">
        <v>187</v>
      </c>
      <c r="BM208" s="226" t="s">
        <v>529</v>
      </c>
    </row>
    <row r="209" s="2" customFormat="1" ht="21.75" customHeight="1">
      <c r="A209" s="40"/>
      <c r="B209" s="41"/>
      <c r="C209" s="233" t="s">
        <v>530</v>
      </c>
      <c r="D209" s="233" t="s">
        <v>184</v>
      </c>
      <c r="E209" s="234" t="s">
        <v>531</v>
      </c>
      <c r="F209" s="235" t="s">
        <v>532</v>
      </c>
      <c r="G209" s="236" t="s">
        <v>161</v>
      </c>
      <c r="H209" s="237">
        <v>6</v>
      </c>
      <c r="I209" s="238"/>
      <c r="J209" s="239">
        <f>ROUND(I209*H209,2)</f>
        <v>0</v>
      </c>
      <c r="K209" s="235" t="s">
        <v>173</v>
      </c>
      <c r="L209" s="46"/>
      <c r="M209" s="240" t="s">
        <v>32</v>
      </c>
      <c r="N209" s="241" t="s">
        <v>46</v>
      </c>
      <c r="O209" s="86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6" t="s">
        <v>187</v>
      </c>
      <c r="AT209" s="226" t="s">
        <v>184</v>
      </c>
      <c r="AU209" s="226" t="s">
        <v>82</v>
      </c>
      <c r="AY209" s="18" t="s">
        <v>157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8" t="s">
        <v>82</v>
      </c>
      <c r="BK209" s="227">
        <f>ROUND(I209*H209,2)</f>
        <v>0</v>
      </c>
      <c r="BL209" s="18" t="s">
        <v>187</v>
      </c>
      <c r="BM209" s="226" t="s">
        <v>533</v>
      </c>
    </row>
    <row r="210" s="2" customFormat="1" ht="66.75" customHeight="1">
      <c r="A210" s="40"/>
      <c r="B210" s="41"/>
      <c r="C210" s="233" t="s">
        <v>534</v>
      </c>
      <c r="D210" s="233" t="s">
        <v>184</v>
      </c>
      <c r="E210" s="234" t="s">
        <v>535</v>
      </c>
      <c r="F210" s="235" t="s">
        <v>536</v>
      </c>
      <c r="G210" s="236" t="s">
        <v>161</v>
      </c>
      <c r="H210" s="237">
        <v>2</v>
      </c>
      <c r="I210" s="238"/>
      <c r="J210" s="239">
        <f>ROUND(I210*H210,2)</f>
        <v>0</v>
      </c>
      <c r="K210" s="235" t="s">
        <v>173</v>
      </c>
      <c r="L210" s="46"/>
      <c r="M210" s="240" t="s">
        <v>32</v>
      </c>
      <c r="N210" s="241" t="s">
        <v>46</v>
      </c>
      <c r="O210" s="86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162</v>
      </c>
      <c r="AT210" s="226" t="s">
        <v>184</v>
      </c>
      <c r="AU210" s="226" t="s">
        <v>82</v>
      </c>
      <c r="AY210" s="18" t="s">
        <v>157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8" t="s">
        <v>82</v>
      </c>
      <c r="BK210" s="227">
        <f>ROUND(I210*H210,2)</f>
        <v>0</v>
      </c>
      <c r="BL210" s="18" t="s">
        <v>162</v>
      </c>
      <c r="BM210" s="226" t="s">
        <v>537</v>
      </c>
    </row>
    <row r="211" s="12" customFormat="1" ht="22.8" customHeight="1">
      <c r="A211" s="12"/>
      <c r="B211" s="200"/>
      <c r="C211" s="201"/>
      <c r="D211" s="202" t="s">
        <v>74</v>
      </c>
      <c r="E211" s="242" t="s">
        <v>538</v>
      </c>
      <c r="F211" s="242" t="s">
        <v>539</v>
      </c>
      <c r="G211" s="201"/>
      <c r="H211" s="201"/>
      <c r="I211" s="204"/>
      <c r="J211" s="243">
        <f>BK211</f>
        <v>0</v>
      </c>
      <c r="K211" s="201"/>
      <c r="L211" s="206"/>
      <c r="M211" s="207"/>
      <c r="N211" s="208"/>
      <c r="O211" s="208"/>
      <c r="P211" s="209">
        <f>SUM(P212:P233)</f>
        <v>0</v>
      </c>
      <c r="Q211" s="208"/>
      <c r="R211" s="209">
        <f>SUM(R212:R233)</f>
        <v>0</v>
      </c>
      <c r="S211" s="208"/>
      <c r="T211" s="210">
        <f>SUM(T212:T233)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1" t="s">
        <v>89</v>
      </c>
      <c r="AT211" s="212" t="s">
        <v>74</v>
      </c>
      <c r="AU211" s="212" t="s">
        <v>82</v>
      </c>
      <c r="AY211" s="211" t="s">
        <v>157</v>
      </c>
      <c r="BK211" s="213">
        <f>SUM(BK212:BK233)</f>
        <v>0</v>
      </c>
    </row>
    <row r="212" s="2" customFormat="1" ht="16.5" customHeight="1">
      <c r="A212" s="40"/>
      <c r="B212" s="41"/>
      <c r="C212" s="233" t="s">
        <v>540</v>
      </c>
      <c r="D212" s="233" t="s">
        <v>184</v>
      </c>
      <c r="E212" s="234" t="s">
        <v>541</v>
      </c>
      <c r="F212" s="235" t="s">
        <v>542</v>
      </c>
      <c r="G212" s="236" t="s">
        <v>161</v>
      </c>
      <c r="H212" s="237">
        <v>30</v>
      </c>
      <c r="I212" s="238"/>
      <c r="J212" s="239">
        <f>ROUND(I212*H212,2)</f>
        <v>0</v>
      </c>
      <c r="K212" s="235" t="s">
        <v>173</v>
      </c>
      <c r="L212" s="46"/>
      <c r="M212" s="240" t="s">
        <v>32</v>
      </c>
      <c r="N212" s="241" t="s">
        <v>46</v>
      </c>
      <c r="O212" s="86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6" t="s">
        <v>187</v>
      </c>
      <c r="AT212" s="226" t="s">
        <v>184</v>
      </c>
      <c r="AU212" s="226" t="s">
        <v>84</v>
      </c>
      <c r="AY212" s="18" t="s">
        <v>157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8" t="s">
        <v>82</v>
      </c>
      <c r="BK212" s="227">
        <f>ROUND(I212*H212,2)</f>
        <v>0</v>
      </c>
      <c r="BL212" s="18" t="s">
        <v>187</v>
      </c>
      <c r="BM212" s="226" t="s">
        <v>543</v>
      </c>
    </row>
    <row r="213" s="2" customFormat="1" ht="21.75" customHeight="1">
      <c r="A213" s="40"/>
      <c r="B213" s="41"/>
      <c r="C213" s="233" t="s">
        <v>544</v>
      </c>
      <c r="D213" s="233" t="s">
        <v>184</v>
      </c>
      <c r="E213" s="234" t="s">
        <v>545</v>
      </c>
      <c r="F213" s="235" t="s">
        <v>546</v>
      </c>
      <c r="G213" s="236" t="s">
        <v>161</v>
      </c>
      <c r="H213" s="237">
        <v>10</v>
      </c>
      <c r="I213" s="238"/>
      <c r="J213" s="239">
        <f>ROUND(I213*H213,2)</f>
        <v>0</v>
      </c>
      <c r="K213" s="235" t="s">
        <v>173</v>
      </c>
      <c r="L213" s="46"/>
      <c r="M213" s="240" t="s">
        <v>32</v>
      </c>
      <c r="N213" s="241" t="s">
        <v>46</v>
      </c>
      <c r="O213" s="86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6" t="s">
        <v>187</v>
      </c>
      <c r="AT213" s="226" t="s">
        <v>184</v>
      </c>
      <c r="AU213" s="226" t="s">
        <v>84</v>
      </c>
      <c r="AY213" s="18" t="s">
        <v>157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8" t="s">
        <v>82</v>
      </c>
      <c r="BK213" s="227">
        <f>ROUND(I213*H213,2)</f>
        <v>0</v>
      </c>
      <c r="BL213" s="18" t="s">
        <v>187</v>
      </c>
      <c r="BM213" s="226" t="s">
        <v>547</v>
      </c>
    </row>
    <row r="214" s="2" customFormat="1" ht="16.5" customHeight="1">
      <c r="A214" s="40"/>
      <c r="B214" s="41"/>
      <c r="C214" s="233" t="s">
        <v>548</v>
      </c>
      <c r="D214" s="233" t="s">
        <v>184</v>
      </c>
      <c r="E214" s="234" t="s">
        <v>549</v>
      </c>
      <c r="F214" s="235" t="s">
        <v>550</v>
      </c>
      <c r="G214" s="236" t="s">
        <v>551</v>
      </c>
      <c r="H214" s="237">
        <v>660</v>
      </c>
      <c r="I214" s="238"/>
      <c r="J214" s="239">
        <f>ROUND(I214*H214,2)</f>
        <v>0</v>
      </c>
      <c r="K214" s="235" t="s">
        <v>173</v>
      </c>
      <c r="L214" s="46"/>
      <c r="M214" s="240" t="s">
        <v>32</v>
      </c>
      <c r="N214" s="241" t="s">
        <v>46</v>
      </c>
      <c r="O214" s="86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6" t="s">
        <v>187</v>
      </c>
      <c r="AT214" s="226" t="s">
        <v>184</v>
      </c>
      <c r="AU214" s="226" t="s">
        <v>84</v>
      </c>
      <c r="AY214" s="18" t="s">
        <v>157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8" t="s">
        <v>82</v>
      </c>
      <c r="BK214" s="227">
        <f>ROUND(I214*H214,2)</f>
        <v>0</v>
      </c>
      <c r="BL214" s="18" t="s">
        <v>187</v>
      </c>
      <c r="BM214" s="226" t="s">
        <v>552</v>
      </c>
    </row>
    <row r="215" s="2" customFormat="1">
      <c r="A215" s="40"/>
      <c r="B215" s="41"/>
      <c r="C215" s="42"/>
      <c r="D215" s="228" t="s">
        <v>164</v>
      </c>
      <c r="E215" s="42"/>
      <c r="F215" s="229" t="s">
        <v>553</v>
      </c>
      <c r="G215" s="42"/>
      <c r="H215" s="42"/>
      <c r="I215" s="230"/>
      <c r="J215" s="42"/>
      <c r="K215" s="42"/>
      <c r="L215" s="46"/>
      <c r="M215" s="231"/>
      <c r="N215" s="232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8" t="s">
        <v>164</v>
      </c>
      <c r="AU215" s="18" t="s">
        <v>84</v>
      </c>
    </row>
    <row r="216" s="2" customFormat="1" ht="16.5" customHeight="1">
      <c r="A216" s="40"/>
      <c r="B216" s="41"/>
      <c r="C216" s="233" t="s">
        <v>554</v>
      </c>
      <c r="D216" s="233" t="s">
        <v>184</v>
      </c>
      <c r="E216" s="234" t="s">
        <v>555</v>
      </c>
      <c r="F216" s="235" t="s">
        <v>556</v>
      </c>
      <c r="G216" s="236" t="s">
        <v>551</v>
      </c>
      <c r="H216" s="237">
        <v>285</v>
      </c>
      <c r="I216" s="238"/>
      <c r="J216" s="239">
        <f>ROUND(I216*H216,2)</f>
        <v>0</v>
      </c>
      <c r="K216" s="235" t="s">
        <v>173</v>
      </c>
      <c r="L216" s="46"/>
      <c r="M216" s="240" t="s">
        <v>32</v>
      </c>
      <c r="N216" s="241" t="s">
        <v>46</v>
      </c>
      <c r="O216" s="86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6" t="s">
        <v>187</v>
      </c>
      <c r="AT216" s="226" t="s">
        <v>184</v>
      </c>
      <c r="AU216" s="226" t="s">
        <v>84</v>
      </c>
      <c r="AY216" s="18" t="s">
        <v>157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8" t="s">
        <v>82</v>
      </c>
      <c r="BK216" s="227">
        <f>ROUND(I216*H216,2)</f>
        <v>0</v>
      </c>
      <c r="BL216" s="18" t="s">
        <v>187</v>
      </c>
      <c r="BM216" s="226" t="s">
        <v>557</v>
      </c>
    </row>
    <row r="217" s="2" customFormat="1">
      <c r="A217" s="40"/>
      <c r="B217" s="41"/>
      <c r="C217" s="42"/>
      <c r="D217" s="228" t="s">
        <v>164</v>
      </c>
      <c r="E217" s="42"/>
      <c r="F217" s="229" t="s">
        <v>558</v>
      </c>
      <c r="G217" s="42"/>
      <c r="H217" s="42"/>
      <c r="I217" s="230"/>
      <c r="J217" s="42"/>
      <c r="K217" s="42"/>
      <c r="L217" s="46"/>
      <c r="M217" s="231"/>
      <c r="N217" s="232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164</v>
      </c>
      <c r="AU217" s="18" t="s">
        <v>84</v>
      </c>
    </row>
    <row r="218" s="2" customFormat="1" ht="16.5" customHeight="1">
      <c r="A218" s="40"/>
      <c r="B218" s="41"/>
      <c r="C218" s="214" t="s">
        <v>559</v>
      </c>
      <c r="D218" s="214" t="s">
        <v>158</v>
      </c>
      <c r="E218" s="215" t="s">
        <v>560</v>
      </c>
      <c r="F218" s="216" t="s">
        <v>561</v>
      </c>
      <c r="G218" s="217" t="s">
        <v>161</v>
      </c>
      <c r="H218" s="218">
        <v>2</v>
      </c>
      <c r="I218" s="219"/>
      <c r="J218" s="220">
        <f>ROUND(I218*H218,2)</f>
        <v>0</v>
      </c>
      <c r="K218" s="216" t="s">
        <v>173</v>
      </c>
      <c r="L218" s="221"/>
      <c r="M218" s="222" t="s">
        <v>32</v>
      </c>
      <c r="N218" s="223" t="s">
        <v>46</v>
      </c>
      <c r="O218" s="86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6" t="s">
        <v>162</v>
      </c>
      <c r="AT218" s="226" t="s">
        <v>158</v>
      </c>
      <c r="AU218" s="226" t="s">
        <v>84</v>
      </c>
      <c r="AY218" s="18" t="s">
        <v>157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8" t="s">
        <v>82</v>
      </c>
      <c r="BK218" s="227">
        <f>ROUND(I218*H218,2)</f>
        <v>0</v>
      </c>
      <c r="BL218" s="18" t="s">
        <v>162</v>
      </c>
      <c r="BM218" s="226" t="s">
        <v>562</v>
      </c>
    </row>
    <row r="219" s="2" customFormat="1" ht="16.5" customHeight="1">
      <c r="A219" s="40"/>
      <c r="B219" s="41"/>
      <c r="C219" s="214" t="s">
        <v>563</v>
      </c>
      <c r="D219" s="214" t="s">
        <v>158</v>
      </c>
      <c r="E219" s="215" t="s">
        <v>564</v>
      </c>
      <c r="F219" s="216" t="s">
        <v>565</v>
      </c>
      <c r="G219" s="217" t="s">
        <v>161</v>
      </c>
      <c r="H219" s="218">
        <v>1</v>
      </c>
      <c r="I219" s="219"/>
      <c r="J219" s="220">
        <f>ROUND(I219*H219,2)</f>
        <v>0</v>
      </c>
      <c r="K219" s="216" t="s">
        <v>173</v>
      </c>
      <c r="L219" s="221"/>
      <c r="M219" s="222" t="s">
        <v>32</v>
      </c>
      <c r="N219" s="223" t="s">
        <v>46</v>
      </c>
      <c r="O219" s="86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6" t="s">
        <v>162</v>
      </c>
      <c r="AT219" s="226" t="s">
        <v>158</v>
      </c>
      <c r="AU219" s="226" t="s">
        <v>84</v>
      </c>
      <c r="AY219" s="18" t="s">
        <v>157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8" t="s">
        <v>82</v>
      </c>
      <c r="BK219" s="227">
        <f>ROUND(I219*H219,2)</f>
        <v>0</v>
      </c>
      <c r="BL219" s="18" t="s">
        <v>162</v>
      </c>
      <c r="BM219" s="226" t="s">
        <v>566</v>
      </c>
    </row>
    <row r="220" s="2" customFormat="1" ht="16.5" customHeight="1">
      <c r="A220" s="40"/>
      <c r="B220" s="41"/>
      <c r="C220" s="214" t="s">
        <v>567</v>
      </c>
      <c r="D220" s="214" t="s">
        <v>158</v>
      </c>
      <c r="E220" s="215" t="s">
        <v>568</v>
      </c>
      <c r="F220" s="216" t="s">
        <v>569</v>
      </c>
      <c r="G220" s="217" t="s">
        <v>161</v>
      </c>
      <c r="H220" s="218">
        <v>1</v>
      </c>
      <c r="I220" s="219"/>
      <c r="J220" s="220">
        <f>ROUND(I220*H220,2)</f>
        <v>0</v>
      </c>
      <c r="K220" s="216" t="s">
        <v>173</v>
      </c>
      <c r="L220" s="221"/>
      <c r="M220" s="222" t="s">
        <v>32</v>
      </c>
      <c r="N220" s="223" t="s">
        <v>46</v>
      </c>
      <c r="O220" s="86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6" t="s">
        <v>162</v>
      </c>
      <c r="AT220" s="226" t="s">
        <v>158</v>
      </c>
      <c r="AU220" s="226" t="s">
        <v>84</v>
      </c>
      <c r="AY220" s="18" t="s">
        <v>157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8" t="s">
        <v>82</v>
      </c>
      <c r="BK220" s="227">
        <f>ROUND(I220*H220,2)</f>
        <v>0</v>
      </c>
      <c r="BL220" s="18" t="s">
        <v>162</v>
      </c>
      <c r="BM220" s="226" t="s">
        <v>570</v>
      </c>
    </row>
    <row r="221" s="2" customFormat="1" ht="16.5" customHeight="1">
      <c r="A221" s="40"/>
      <c r="B221" s="41"/>
      <c r="C221" s="214" t="s">
        <v>571</v>
      </c>
      <c r="D221" s="214" t="s">
        <v>158</v>
      </c>
      <c r="E221" s="215" t="s">
        <v>572</v>
      </c>
      <c r="F221" s="216" t="s">
        <v>573</v>
      </c>
      <c r="G221" s="217" t="s">
        <v>161</v>
      </c>
      <c r="H221" s="218">
        <v>1</v>
      </c>
      <c r="I221" s="219"/>
      <c r="J221" s="220">
        <f>ROUND(I221*H221,2)</f>
        <v>0</v>
      </c>
      <c r="K221" s="216" t="s">
        <v>173</v>
      </c>
      <c r="L221" s="221"/>
      <c r="M221" s="222" t="s">
        <v>32</v>
      </c>
      <c r="N221" s="223" t="s">
        <v>46</v>
      </c>
      <c r="O221" s="86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6" t="s">
        <v>162</v>
      </c>
      <c r="AT221" s="226" t="s">
        <v>158</v>
      </c>
      <c r="AU221" s="226" t="s">
        <v>84</v>
      </c>
      <c r="AY221" s="18" t="s">
        <v>157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8" t="s">
        <v>82</v>
      </c>
      <c r="BK221" s="227">
        <f>ROUND(I221*H221,2)</f>
        <v>0</v>
      </c>
      <c r="BL221" s="18" t="s">
        <v>162</v>
      </c>
      <c r="BM221" s="226" t="s">
        <v>574</v>
      </c>
    </row>
    <row r="222" s="2" customFormat="1" ht="16.5" customHeight="1">
      <c r="A222" s="40"/>
      <c r="B222" s="41"/>
      <c r="C222" s="214" t="s">
        <v>575</v>
      </c>
      <c r="D222" s="214" t="s">
        <v>158</v>
      </c>
      <c r="E222" s="215" t="s">
        <v>576</v>
      </c>
      <c r="F222" s="216" t="s">
        <v>577</v>
      </c>
      <c r="G222" s="217" t="s">
        <v>161</v>
      </c>
      <c r="H222" s="218">
        <v>1</v>
      </c>
      <c r="I222" s="219"/>
      <c r="J222" s="220">
        <f>ROUND(I222*H222,2)</f>
        <v>0</v>
      </c>
      <c r="K222" s="216" t="s">
        <v>173</v>
      </c>
      <c r="L222" s="221"/>
      <c r="M222" s="222" t="s">
        <v>32</v>
      </c>
      <c r="N222" s="223" t="s">
        <v>46</v>
      </c>
      <c r="O222" s="86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6" t="s">
        <v>162</v>
      </c>
      <c r="AT222" s="226" t="s">
        <v>158</v>
      </c>
      <c r="AU222" s="226" t="s">
        <v>84</v>
      </c>
      <c r="AY222" s="18" t="s">
        <v>157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8" t="s">
        <v>82</v>
      </c>
      <c r="BK222" s="227">
        <f>ROUND(I222*H222,2)</f>
        <v>0</v>
      </c>
      <c r="BL222" s="18" t="s">
        <v>162</v>
      </c>
      <c r="BM222" s="226" t="s">
        <v>578</v>
      </c>
    </row>
    <row r="223" s="2" customFormat="1" ht="16.5" customHeight="1">
      <c r="A223" s="40"/>
      <c r="B223" s="41"/>
      <c r="C223" s="214" t="s">
        <v>579</v>
      </c>
      <c r="D223" s="214" t="s">
        <v>158</v>
      </c>
      <c r="E223" s="215" t="s">
        <v>580</v>
      </c>
      <c r="F223" s="216" t="s">
        <v>581</v>
      </c>
      <c r="G223" s="217" t="s">
        <v>161</v>
      </c>
      <c r="H223" s="218">
        <v>1</v>
      </c>
      <c r="I223" s="219"/>
      <c r="J223" s="220">
        <f>ROUND(I223*H223,2)</f>
        <v>0</v>
      </c>
      <c r="K223" s="216" t="s">
        <v>173</v>
      </c>
      <c r="L223" s="221"/>
      <c r="M223" s="222" t="s">
        <v>32</v>
      </c>
      <c r="N223" s="223" t="s">
        <v>46</v>
      </c>
      <c r="O223" s="86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6" t="s">
        <v>162</v>
      </c>
      <c r="AT223" s="226" t="s">
        <v>158</v>
      </c>
      <c r="AU223" s="226" t="s">
        <v>84</v>
      </c>
      <c r="AY223" s="18" t="s">
        <v>157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8" t="s">
        <v>82</v>
      </c>
      <c r="BK223" s="227">
        <f>ROUND(I223*H223,2)</f>
        <v>0</v>
      </c>
      <c r="BL223" s="18" t="s">
        <v>162</v>
      </c>
      <c r="BM223" s="226" t="s">
        <v>582</v>
      </c>
    </row>
    <row r="224" s="2" customFormat="1" ht="16.5" customHeight="1">
      <c r="A224" s="40"/>
      <c r="B224" s="41"/>
      <c r="C224" s="214" t="s">
        <v>583</v>
      </c>
      <c r="D224" s="214" t="s">
        <v>158</v>
      </c>
      <c r="E224" s="215" t="s">
        <v>584</v>
      </c>
      <c r="F224" s="216" t="s">
        <v>585</v>
      </c>
      <c r="G224" s="217" t="s">
        <v>161</v>
      </c>
      <c r="H224" s="218">
        <v>1</v>
      </c>
      <c r="I224" s="219"/>
      <c r="J224" s="220">
        <f>ROUND(I224*H224,2)</f>
        <v>0</v>
      </c>
      <c r="K224" s="216" t="s">
        <v>173</v>
      </c>
      <c r="L224" s="221"/>
      <c r="M224" s="222" t="s">
        <v>32</v>
      </c>
      <c r="N224" s="223" t="s">
        <v>46</v>
      </c>
      <c r="O224" s="86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6" t="s">
        <v>162</v>
      </c>
      <c r="AT224" s="226" t="s">
        <v>158</v>
      </c>
      <c r="AU224" s="226" t="s">
        <v>84</v>
      </c>
      <c r="AY224" s="18" t="s">
        <v>157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82</v>
      </c>
      <c r="BK224" s="227">
        <f>ROUND(I224*H224,2)</f>
        <v>0</v>
      </c>
      <c r="BL224" s="18" t="s">
        <v>162</v>
      </c>
      <c r="BM224" s="226" t="s">
        <v>586</v>
      </c>
    </row>
    <row r="225" s="2" customFormat="1" ht="16.5" customHeight="1">
      <c r="A225" s="40"/>
      <c r="B225" s="41"/>
      <c r="C225" s="214" t="s">
        <v>587</v>
      </c>
      <c r="D225" s="214" t="s">
        <v>158</v>
      </c>
      <c r="E225" s="215" t="s">
        <v>588</v>
      </c>
      <c r="F225" s="216" t="s">
        <v>589</v>
      </c>
      <c r="G225" s="217" t="s">
        <v>161</v>
      </c>
      <c r="H225" s="218">
        <v>2</v>
      </c>
      <c r="I225" s="219"/>
      <c r="J225" s="220">
        <f>ROUND(I225*H225,2)</f>
        <v>0</v>
      </c>
      <c r="K225" s="216" t="s">
        <v>173</v>
      </c>
      <c r="L225" s="221"/>
      <c r="M225" s="222" t="s">
        <v>32</v>
      </c>
      <c r="N225" s="223" t="s">
        <v>46</v>
      </c>
      <c r="O225" s="86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6" t="s">
        <v>162</v>
      </c>
      <c r="AT225" s="226" t="s">
        <v>158</v>
      </c>
      <c r="AU225" s="226" t="s">
        <v>84</v>
      </c>
      <c r="AY225" s="18" t="s">
        <v>157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8" t="s">
        <v>82</v>
      </c>
      <c r="BK225" s="227">
        <f>ROUND(I225*H225,2)</f>
        <v>0</v>
      </c>
      <c r="BL225" s="18" t="s">
        <v>162</v>
      </c>
      <c r="BM225" s="226" t="s">
        <v>590</v>
      </c>
    </row>
    <row r="226" s="2" customFormat="1" ht="16.5" customHeight="1">
      <c r="A226" s="40"/>
      <c r="B226" s="41"/>
      <c r="C226" s="214" t="s">
        <v>591</v>
      </c>
      <c r="D226" s="214" t="s">
        <v>158</v>
      </c>
      <c r="E226" s="215" t="s">
        <v>592</v>
      </c>
      <c r="F226" s="216" t="s">
        <v>593</v>
      </c>
      <c r="G226" s="217" t="s">
        <v>161</v>
      </c>
      <c r="H226" s="218">
        <v>2</v>
      </c>
      <c r="I226" s="219"/>
      <c r="J226" s="220">
        <f>ROUND(I226*H226,2)</f>
        <v>0</v>
      </c>
      <c r="K226" s="216" t="s">
        <v>173</v>
      </c>
      <c r="L226" s="221"/>
      <c r="M226" s="222" t="s">
        <v>32</v>
      </c>
      <c r="N226" s="223" t="s">
        <v>46</v>
      </c>
      <c r="O226" s="86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6" t="s">
        <v>162</v>
      </c>
      <c r="AT226" s="226" t="s">
        <v>158</v>
      </c>
      <c r="AU226" s="226" t="s">
        <v>84</v>
      </c>
      <c r="AY226" s="18" t="s">
        <v>157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8" t="s">
        <v>82</v>
      </c>
      <c r="BK226" s="227">
        <f>ROUND(I226*H226,2)</f>
        <v>0</v>
      </c>
      <c r="BL226" s="18" t="s">
        <v>162</v>
      </c>
      <c r="BM226" s="226" t="s">
        <v>594</v>
      </c>
    </row>
    <row r="227" s="2" customFormat="1" ht="16.5" customHeight="1">
      <c r="A227" s="40"/>
      <c r="B227" s="41"/>
      <c r="C227" s="214" t="s">
        <v>595</v>
      </c>
      <c r="D227" s="214" t="s">
        <v>158</v>
      </c>
      <c r="E227" s="215" t="s">
        <v>596</v>
      </c>
      <c r="F227" s="216" t="s">
        <v>597</v>
      </c>
      <c r="G227" s="217" t="s">
        <v>161</v>
      </c>
      <c r="H227" s="218">
        <v>1</v>
      </c>
      <c r="I227" s="219"/>
      <c r="J227" s="220">
        <f>ROUND(I227*H227,2)</f>
        <v>0</v>
      </c>
      <c r="K227" s="216" t="s">
        <v>173</v>
      </c>
      <c r="L227" s="221"/>
      <c r="M227" s="222" t="s">
        <v>32</v>
      </c>
      <c r="N227" s="223" t="s">
        <v>46</v>
      </c>
      <c r="O227" s="86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6" t="s">
        <v>162</v>
      </c>
      <c r="AT227" s="226" t="s">
        <v>158</v>
      </c>
      <c r="AU227" s="226" t="s">
        <v>84</v>
      </c>
      <c r="AY227" s="18" t="s">
        <v>157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8" t="s">
        <v>82</v>
      </c>
      <c r="BK227" s="227">
        <f>ROUND(I227*H227,2)</f>
        <v>0</v>
      </c>
      <c r="BL227" s="18" t="s">
        <v>162</v>
      </c>
      <c r="BM227" s="226" t="s">
        <v>598</v>
      </c>
    </row>
    <row r="228" s="2" customFormat="1" ht="16.5" customHeight="1">
      <c r="A228" s="40"/>
      <c r="B228" s="41"/>
      <c r="C228" s="214" t="s">
        <v>599</v>
      </c>
      <c r="D228" s="214" t="s">
        <v>158</v>
      </c>
      <c r="E228" s="215" t="s">
        <v>600</v>
      </c>
      <c r="F228" s="216" t="s">
        <v>601</v>
      </c>
      <c r="G228" s="217" t="s">
        <v>161</v>
      </c>
      <c r="H228" s="218">
        <v>2</v>
      </c>
      <c r="I228" s="219"/>
      <c r="J228" s="220">
        <f>ROUND(I228*H228,2)</f>
        <v>0</v>
      </c>
      <c r="K228" s="216" t="s">
        <v>173</v>
      </c>
      <c r="L228" s="221"/>
      <c r="M228" s="222" t="s">
        <v>32</v>
      </c>
      <c r="N228" s="223" t="s">
        <v>46</v>
      </c>
      <c r="O228" s="86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6" t="s">
        <v>162</v>
      </c>
      <c r="AT228" s="226" t="s">
        <v>158</v>
      </c>
      <c r="AU228" s="226" t="s">
        <v>84</v>
      </c>
      <c r="AY228" s="18" t="s">
        <v>157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8" t="s">
        <v>82</v>
      </c>
      <c r="BK228" s="227">
        <f>ROUND(I228*H228,2)</f>
        <v>0</v>
      </c>
      <c r="BL228" s="18" t="s">
        <v>162</v>
      </c>
      <c r="BM228" s="226" t="s">
        <v>602</v>
      </c>
    </row>
    <row r="229" s="2" customFormat="1" ht="16.5" customHeight="1">
      <c r="A229" s="40"/>
      <c r="B229" s="41"/>
      <c r="C229" s="214" t="s">
        <v>603</v>
      </c>
      <c r="D229" s="214" t="s">
        <v>158</v>
      </c>
      <c r="E229" s="215" t="s">
        <v>604</v>
      </c>
      <c r="F229" s="216" t="s">
        <v>605</v>
      </c>
      <c r="G229" s="217" t="s">
        <v>161</v>
      </c>
      <c r="H229" s="218">
        <v>1</v>
      </c>
      <c r="I229" s="219"/>
      <c r="J229" s="220">
        <f>ROUND(I229*H229,2)</f>
        <v>0</v>
      </c>
      <c r="K229" s="216" t="s">
        <v>32</v>
      </c>
      <c r="L229" s="221"/>
      <c r="M229" s="222" t="s">
        <v>32</v>
      </c>
      <c r="N229" s="223" t="s">
        <v>46</v>
      </c>
      <c r="O229" s="86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6" t="s">
        <v>162</v>
      </c>
      <c r="AT229" s="226" t="s">
        <v>158</v>
      </c>
      <c r="AU229" s="226" t="s">
        <v>84</v>
      </c>
      <c r="AY229" s="18" t="s">
        <v>157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8" t="s">
        <v>82</v>
      </c>
      <c r="BK229" s="227">
        <f>ROUND(I229*H229,2)</f>
        <v>0</v>
      </c>
      <c r="BL229" s="18" t="s">
        <v>162</v>
      </c>
      <c r="BM229" s="226" t="s">
        <v>606</v>
      </c>
    </row>
    <row r="230" s="2" customFormat="1" ht="16.5" customHeight="1">
      <c r="A230" s="40"/>
      <c r="B230" s="41"/>
      <c r="C230" s="233" t="s">
        <v>607</v>
      </c>
      <c r="D230" s="233" t="s">
        <v>184</v>
      </c>
      <c r="E230" s="234" t="s">
        <v>608</v>
      </c>
      <c r="F230" s="235" t="s">
        <v>609</v>
      </c>
      <c r="G230" s="236" t="s">
        <v>161</v>
      </c>
      <c r="H230" s="237">
        <v>1</v>
      </c>
      <c r="I230" s="238"/>
      <c r="J230" s="239">
        <f>ROUND(I230*H230,2)</f>
        <v>0</v>
      </c>
      <c r="K230" s="235" t="s">
        <v>173</v>
      </c>
      <c r="L230" s="46"/>
      <c r="M230" s="240" t="s">
        <v>32</v>
      </c>
      <c r="N230" s="241" t="s">
        <v>46</v>
      </c>
      <c r="O230" s="86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6" t="s">
        <v>187</v>
      </c>
      <c r="AT230" s="226" t="s">
        <v>184</v>
      </c>
      <c r="AU230" s="226" t="s">
        <v>84</v>
      </c>
      <c r="AY230" s="18" t="s">
        <v>157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8" t="s">
        <v>82</v>
      </c>
      <c r="BK230" s="227">
        <f>ROUND(I230*H230,2)</f>
        <v>0</v>
      </c>
      <c r="BL230" s="18" t="s">
        <v>187</v>
      </c>
      <c r="BM230" s="226" t="s">
        <v>610</v>
      </c>
    </row>
    <row r="231" s="2" customFormat="1" ht="16.5" customHeight="1">
      <c r="A231" s="40"/>
      <c r="B231" s="41"/>
      <c r="C231" s="233" t="s">
        <v>611</v>
      </c>
      <c r="D231" s="233" t="s">
        <v>184</v>
      </c>
      <c r="E231" s="234" t="s">
        <v>612</v>
      </c>
      <c r="F231" s="235" t="s">
        <v>613</v>
      </c>
      <c r="G231" s="236" t="s">
        <v>161</v>
      </c>
      <c r="H231" s="237">
        <v>1</v>
      </c>
      <c r="I231" s="238"/>
      <c r="J231" s="239">
        <f>ROUND(I231*H231,2)</f>
        <v>0</v>
      </c>
      <c r="K231" s="235" t="s">
        <v>173</v>
      </c>
      <c r="L231" s="46"/>
      <c r="M231" s="240" t="s">
        <v>32</v>
      </c>
      <c r="N231" s="241" t="s">
        <v>46</v>
      </c>
      <c r="O231" s="86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6" t="s">
        <v>187</v>
      </c>
      <c r="AT231" s="226" t="s">
        <v>184</v>
      </c>
      <c r="AU231" s="226" t="s">
        <v>84</v>
      </c>
      <c r="AY231" s="18" t="s">
        <v>157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8" t="s">
        <v>82</v>
      </c>
      <c r="BK231" s="227">
        <f>ROUND(I231*H231,2)</f>
        <v>0</v>
      </c>
      <c r="BL231" s="18" t="s">
        <v>187</v>
      </c>
      <c r="BM231" s="226" t="s">
        <v>614</v>
      </c>
    </row>
    <row r="232" s="2" customFormat="1" ht="16.5" customHeight="1">
      <c r="A232" s="40"/>
      <c r="B232" s="41"/>
      <c r="C232" s="233" t="s">
        <v>615</v>
      </c>
      <c r="D232" s="233" t="s">
        <v>184</v>
      </c>
      <c r="E232" s="234" t="s">
        <v>616</v>
      </c>
      <c r="F232" s="235" t="s">
        <v>617</v>
      </c>
      <c r="G232" s="236" t="s">
        <v>161</v>
      </c>
      <c r="H232" s="237">
        <v>15</v>
      </c>
      <c r="I232" s="238"/>
      <c r="J232" s="239">
        <f>ROUND(I232*H232,2)</f>
        <v>0</v>
      </c>
      <c r="K232" s="235" t="s">
        <v>173</v>
      </c>
      <c r="L232" s="46"/>
      <c r="M232" s="240" t="s">
        <v>32</v>
      </c>
      <c r="N232" s="241" t="s">
        <v>46</v>
      </c>
      <c r="O232" s="86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6" t="s">
        <v>187</v>
      </c>
      <c r="AT232" s="226" t="s">
        <v>184</v>
      </c>
      <c r="AU232" s="226" t="s">
        <v>84</v>
      </c>
      <c r="AY232" s="18" t="s">
        <v>157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8" t="s">
        <v>82</v>
      </c>
      <c r="BK232" s="227">
        <f>ROUND(I232*H232,2)</f>
        <v>0</v>
      </c>
      <c r="BL232" s="18" t="s">
        <v>187</v>
      </c>
      <c r="BM232" s="226" t="s">
        <v>618</v>
      </c>
    </row>
    <row r="233" s="2" customFormat="1" ht="21.75" customHeight="1">
      <c r="A233" s="40"/>
      <c r="B233" s="41"/>
      <c r="C233" s="233" t="s">
        <v>619</v>
      </c>
      <c r="D233" s="233" t="s">
        <v>184</v>
      </c>
      <c r="E233" s="234" t="s">
        <v>620</v>
      </c>
      <c r="F233" s="235" t="s">
        <v>621</v>
      </c>
      <c r="G233" s="236" t="s">
        <v>161</v>
      </c>
      <c r="H233" s="237">
        <v>1</v>
      </c>
      <c r="I233" s="238"/>
      <c r="J233" s="239">
        <f>ROUND(I233*H233,2)</f>
        <v>0</v>
      </c>
      <c r="K233" s="235" t="s">
        <v>173</v>
      </c>
      <c r="L233" s="46"/>
      <c r="M233" s="240" t="s">
        <v>32</v>
      </c>
      <c r="N233" s="241" t="s">
        <v>46</v>
      </c>
      <c r="O233" s="86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6" t="s">
        <v>187</v>
      </c>
      <c r="AT233" s="226" t="s">
        <v>184</v>
      </c>
      <c r="AU233" s="226" t="s">
        <v>84</v>
      </c>
      <c r="AY233" s="18" t="s">
        <v>157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8" t="s">
        <v>82</v>
      </c>
      <c r="BK233" s="227">
        <f>ROUND(I233*H233,2)</f>
        <v>0</v>
      </c>
      <c r="BL233" s="18" t="s">
        <v>187</v>
      </c>
      <c r="BM233" s="226" t="s">
        <v>622</v>
      </c>
    </row>
    <row r="234" s="12" customFormat="1" ht="22.8" customHeight="1">
      <c r="A234" s="12"/>
      <c r="B234" s="200"/>
      <c r="C234" s="201"/>
      <c r="D234" s="202" t="s">
        <v>74</v>
      </c>
      <c r="E234" s="242" t="s">
        <v>201</v>
      </c>
      <c r="F234" s="242" t="s">
        <v>623</v>
      </c>
      <c r="G234" s="201"/>
      <c r="H234" s="201"/>
      <c r="I234" s="204"/>
      <c r="J234" s="243">
        <f>BK234</f>
        <v>0</v>
      </c>
      <c r="K234" s="201"/>
      <c r="L234" s="206"/>
      <c r="M234" s="207"/>
      <c r="N234" s="208"/>
      <c r="O234" s="208"/>
      <c r="P234" s="209">
        <f>SUM(P235:P242)</f>
        <v>0</v>
      </c>
      <c r="Q234" s="208"/>
      <c r="R234" s="209">
        <f>SUM(R235:R242)</f>
        <v>0</v>
      </c>
      <c r="S234" s="208"/>
      <c r="T234" s="210">
        <f>SUM(T235:T242)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1" t="s">
        <v>89</v>
      </c>
      <c r="AT234" s="212" t="s">
        <v>74</v>
      </c>
      <c r="AU234" s="212" t="s">
        <v>82</v>
      </c>
      <c r="AY234" s="211" t="s">
        <v>157</v>
      </c>
      <c r="BK234" s="213">
        <f>SUM(BK235:BK242)</f>
        <v>0</v>
      </c>
    </row>
    <row r="235" s="2" customFormat="1" ht="37.8" customHeight="1">
      <c r="A235" s="40"/>
      <c r="B235" s="41"/>
      <c r="C235" s="233" t="s">
        <v>624</v>
      </c>
      <c r="D235" s="233" t="s">
        <v>184</v>
      </c>
      <c r="E235" s="234" t="s">
        <v>625</v>
      </c>
      <c r="F235" s="235" t="s">
        <v>626</v>
      </c>
      <c r="G235" s="236" t="s">
        <v>161</v>
      </c>
      <c r="H235" s="237">
        <v>5</v>
      </c>
      <c r="I235" s="238"/>
      <c r="J235" s="239">
        <f>ROUND(I235*H235,2)</f>
        <v>0</v>
      </c>
      <c r="K235" s="235" t="s">
        <v>173</v>
      </c>
      <c r="L235" s="46"/>
      <c r="M235" s="240" t="s">
        <v>32</v>
      </c>
      <c r="N235" s="241" t="s">
        <v>46</v>
      </c>
      <c r="O235" s="86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6" t="s">
        <v>187</v>
      </c>
      <c r="AT235" s="226" t="s">
        <v>184</v>
      </c>
      <c r="AU235" s="226" t="s">
        <v>84</v>
      </c>
      <c r="AY235" s="18" t="s">
        <v>157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8" t="s">
        <v>82</v>
      </c>
      <c r="BK235" s="227">
        <f>ROUND(I235*H235,2)</f>
        <v>0</v>
      </c>
      <c r="BL235" s="18" t="s">
        <v>187</v>
      </c>
      <c r="BM235" s="226" t="s">
        <v>627</v>
      </c>
    </row>
    <row r="236" s="2" customFormat="1" ht="16.5" customHeight="1">
      <c r="A236" s="40"/>
      <c r="B236" s="41"/>
      <c r="C236" s="233" t="s">
        <v>628</v>
      </c>
      <c r="D236" s="233" t="s">
        <v>184</v>
      </c>
      <c r="E236" s="234" t="s">
        <v>629</v>
      </c>
      <c r="F236" s="235" t="s">
        <v>630</v>
      </c>
      <c r="G236" s="236" t="s">
        <v>161</v>
      </c>
      <c r="H236" s="237">
        <v>87</v>
      </c>
      <c r="I236" s="238"/>
      <c r="J236" s="239">
        <f>ROUND(I236*H236,2)</f>
        <v>0</v>
      </c>
      <c r="K236" s="235" t="s">
        <v>173</v>
      </c>
      <c r="L236" s="46"/>
      <c r="M236" s="240" t="s">
        <v>32</v>
      </c>
      <c r="N236" s="241" t="s">
        <v>46</v>
      </c>
      <c r="O236" s="86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6" t="s">
        <v>187</v>
      </c>
      <c r="AT236" s="226" t="s">
        <v>184</v>
      </c>
      <c r="AU236" s="226" t="s">
        <v>84</v>
      </c>
      <c r="AY236" s="18" t="s">
        <v>157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8" t="s">
        <v>82</v>
      </c>
      <c r="BK236" s="227">
        <f>ROUND(I236*H236,2)</f>
        <v>0</v>
      </c>
      <c r="BL236" s="18" t="s">
        <v>187</v>
      </c>
      <c r="BM236" s="226" t="s">
        <v>631</v>
      </c>
    </row>
    <row r="237" s="2" customFormat="1" ht="16.5" customHeight="1">
      <c r="A237" s="40"/>
      <c r="B237" s="41"/>
      <c r="C237" s="214" t="s">
        <v>632</v>
      </c>
      <c r="D237" s="214" t="s">
        <v>158</v>
      </c>
      <c r="E237" s="215" t="s">
        <v>633</v>
      </c>
      <c r="F237" s="216" t="s">
        <v>634</v>
      </c>
      <c r="G237" s="217" t="s">
        <v>161</v>
      </c>
      <c r="H237" s="218">
        <v>2</v>
      </c>
      <c r="I237" s="219"/>
      <c r="J237" s="220">
        <f>ROUND(I237*H237,2)</f>
        <v>0</v>
      </c>
      <c r="K237" s="216" t="s">
        <v>173</v>
      </c>
      <c r="L237" s="221"/>
      <c r="M237" s="222" t="s">
        <v>32</v>
      </c>
      <c r="N237" s="223" t="s">
        <v>46</v>
      </c>
      <c r="O237" s="86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6" t="s">
        <v>162</v>
      </c>
      <c r="AT237" s="226" t="s">
        <v>158</v>
      </c>
      <c r="AU237" s="226" t="s">
        <v>84</v>
      </c>
      <c r="AY237" s="18" t="s">
        <v>157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8" t="s">
        <v>82</v>
      </c>
      <c r="BK237" s="227">
        <f>ROUND(I237*H237,2)</f>
        <v>0</v>
      </c>
      <c r="BL237" s="18" t="s">
        <v>162</v>
      </c>
      <c r="BM237" s="226" t="s">
        <v>635</v>
      </c>
    </row>
    <row r="238" s="2" customFormat="1" ht="16.5" customHeight="1">
      <c r="A238" s="40"/>
      <c r="B238" s="41"/>
      <c r="C238" s="214" t="s">
        <v>636</v>
      </c>
      <c r="D238" s="214" t="s">
        <v>158</v>
      </c>
      <c r="E238" s="215" t="s">
        <v>637</v>
      </c>
      <c r="F238" s="216" t="s">
        <v>638</v>
      </c>
      <c r="G238" s="217" t="s">
        <v>161</v>
      </c>
      <c r="H238" s="218">
        <v>1</v>
      </c>
      <c r="I238" s="219"/>
      <c r="J238" s="220">
        <f>ROUND(I238*H238,2)</f>
        <v>0</v>
      </c>
      <c r="K238" s="216" t="s">
        <v>173</v>
      </c>
      <c r="L238" s="221"/>
      <c r="M238" s="222" t="s">
        <v>32</v>
      </c>
      <c r="N238" s="223" t="s">
        <v>46</v>
      </c>
      <c r="O238" s="86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6" t="s">
        <v>162</v>
      </c>
      <c r="AT238" s="226" t="s">
        <v>158</v>
      </c>
      <c r="AU238" s="226" t="s">
        <v>84</v>
      </c>
      <c r="AY238" s="18" t="s">
        <v>157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8" t="s">
        <v>82</v>
      </c>
      <c r="BK238" s="227">
        <f>ROUND(I238*H238,2)</f>
        <v>0</v>
      </c>
      <c r="BL238" s="18" t="s">
        <v>162</v>
      </c>
      <c r="BM238" s="226" t="s">
        <v>639</v>
      </c>
    </row>
    <row r="239" s="2" customFormat="1" ht="16.5" customHeight="1">
      <c r="A239" s="40"/>
      <c r="B239" s="41"/>
      <c r="C239" s="214" t="s">
        <v>640</v>
      </c>
      <c r="D239" s="214" t="s">
        <v>158</v>
      </c>
      <c r="E239" s="215" t="s">
        <v>641</v>
      </c>
      <c r="F239" s="216" t="s">
        <v>642</v>
      </c>
      <c r="G239" s="217" t="s">
        <v>161</v>
      </c>
      <c r="H239" s="218">
        <v>1</v>
      </c>
      <c r="I239" s="219"/>
      <c r="J239" s="220">
        <f>ROUND(I239*H239,2)</f>
        <v>0</v>
      </c>
      <c r="K239" s="216" t="s">
        <v>173</v>
      </c>
      <c r="L239" s="221"/>
      <c r="M239" s="222" t="s">
        <v>32</v>
      </c>
      <c r="N239" s="223" t="s">
        <v>46</v>
      </c>
      <c r="O239" s="86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6" t="s">
        <v>162</v>
      </c>
      <c r="AT239" s="226" t="s">
        <v>158</v>
      </c>
      <c r="AU239" s="226" t="s">
        <v>84</v>
      </c>
      <c r="AY239" s="18" t="s">
        <v>157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8" t="s">
        <v>82</v>
      </c>
      <c r="BK239" s="227">
        <f>ROUND(I239*H239,2)</f>
        <v>0</v>
      </c>
      <c r="BL239" s="18" t="s">
        <v>162</v>
      </c>
      <c r="BM239" s="226" t="s">
        <v>643</v>
      </c>
    </row>
    <row r="240" s="2" customFormat="1" ht="16.5" customHeight="1">
      <c r="A240" s="40"/>
      <c r="B240" s="41"/>
      <c r="C240" s="214" t="s">
        <v>644</v>
      </c>
      <c r="D240" s="214" t="s">
        <v>158</v>
      </c>
      <c r="E240" s="215" t="s">
        <v>645</v>
      </c>
      <c r="F240" s="216" t="s">
        <v>646</v>
      </c>
      <c r="G240" s="217" t="s">
        <v>161</v>
      </c>
      <c r="H240" s="218">
        <v>1</v>
      </c>
      <c r="I240" s="219"/>
      <c r="J240" s="220">
        <f>ROUND(I240*H240,2)</f>
        <v>0</v>
      </c>
      <c r="K240" s="216" t="s">
        <v>173</v>
      </c>
      <c r="L240" s="221"/>
      <c r="M240" s="222" t="s">
        <v>32</v>
      </c>
      <c r="N240" s="223" t="s">
        <v>46</v>
      </c>
      <c r="O240" s="86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6" t="s">
        <v>162</v>
      </c>
      <c r="AT240" s="226" t="s">
        <v>158</v>
      </c>
      <c r="AU240" s="226" t="s">
        <v>84</v>
      </c>
      <c r="AY240" s="18" t="s">
        <v>157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8" t="s">
        <v>82</v>
      </c>
      <c r="BK240" s="227">
        <f>ROUND(I240*H240,2)</f>
        <v>0</v>
      </c>
      <c r="BL240" s="18" t="s">
        <v>162</v>
      </c>
      <c r="BM240" s="226" t="s">
        <v>647</v>
      </c>
    </row>
    <row r="241" s="2" customFormat="1" ht="16.5" customHeight="1">
      <c r="A241" s="40"/>
      <c r="B241" s="41"/>
      <c r="C241" s="214" t="s">
        <v>648</v>
      </c>
      <c r="D241" s="214" t="s">
        <v>158</v>
      </c>
      <c r="E241" s="215" t="s">
        <v>649</v>
      </c>
      <c r="F241" s="216" t="s">
        <v>650</v>
      </c>
      <c r="G241" s="217" t="s">
        <v>161</v>
      </c>
      <c r="H241" s="218">
        <v>1</v>
      </c>
      <c r="I241" s="219"/>
      <c r="J241" s="220">
        <f>ROUND(I241*H241,2)</f>
        <v>0</v>
      </c>
      <c r="K241" s="216" t="s">
        <v>173</v>
      </c>
      <c r="L241" s="221"/>
      <c r="M241" s="222" t="s">
        <v>32</v>
      </c>
      <c r="N241" s="223" t="s">
        <v>46</v>
      </c>
      <c r="O241" s="86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6" t="s">
        <v>162</v>
      </c>
      <c r="AT241" s="226" t="s">
        <v>158</v>
      </c>
      <c r="AU241" s="226" t="s">
        <v>84</v>
      </c>
      <c r="AY241" s="18" t="s">
        <v>157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82</v>
      </c>
      <c r="BK241" s="227">
        <f>ROUND(I241*H241,2)</f>
        <v>0</v>
      </c>
      <c r="BL241" s="18" t="s">
        <v>162</v>
      </c>
      <c r="BM241" s="226" t="s">
        <v>651</v>
      </c>
    </row>
    <row r="242" s="2" customFormat="1" ht="16.5" customHeight="1">
      <c r="A242" s="40"/>
      <c r="B242" s="41"/>
      <c r="C242" s="214" t="s">
        <v>652</v>
      </c>
      <c r="D242" s="214" t="s">
        <v>158</v>
      </c>
      <c r="E242" s="215" t="s">
        <v>653</v>
      </c>
      <c r="F242" s="216" t="s">
        <v>654</v>
      </c>
      <c r="G242" s="217" t="s">
        <v>161</v>
      </c>
      <c r="H242" s="218">
        <v>1</v>
      </c>
      <c r="I242" s="219"/>
      <c r="J242" s="220">
        <f>ROUND(I242*H242,2)</f>
        <v>0</v>
      </c>
      <c r="K242" s="216" t="s">
        <v>173</v>
      </c>
      <c r="L242" s="221"/>
      <c r="M242" s="244" t="s">
        <v>32</v>
      </c>
      <c r="N242" s="245" t="s">
        <v>46</v>
      </c>
      <c r="O242" s="246"/>
      <c r="P242" s="247">
        <f>O242*H242</f>
        <v>0</v>
      </c>
      <c r="Q242" s="247">
        <v>0</v>
      </c>
      <c r="R242" s="247">
        <f>Q242*H242</f>
        <v>0</v>
      </c>
      <c r="S242" s="247">
        <v>0</v>
      </c>
      <c r="T242" s="248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6" t="s">
        <v>162</v>
      </c>
      <c r="AT242" s="226" t="s">
        <v>158</v>
      </c>
      <c r="AU242" s="226" t="s">
        <v>84</v>
      </c>
      <c r="AY242" s="18" t="s">
        <v>157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8" t="s">
        <v>82</v>
      </c>
      <c r="BK242" s="227">
        <f>ROUND(I242*H242,2)</f>
        <v>0</v>
      </c>
      <c r="BL242" s="18" t="s">
        <v>162</v>
      </c>
      <c r="BM242" s="226" t="s">
        <v>655</v>
      </c>
    </row>
    <row r="243" s="2" customFormat="1" ht="6.96" customHeight="1">
      <c r="A243" s="40"/>
      <c r="B243" s="61"/>
      <c r="C243" s="62"/>
      <c r="D243" s="62"/>
      <c r="E243" s="62"/>
      <c r="F243" s="62"/>
      <c r="G243" s="62"/>
      <c r="H243" s="62"/>
      <c r="I243" s="62"/>
      <c r="J243" s="62"/>
      <c r="K243" s="62"/>
      <c r="L243" s="46"/>
      <c r="M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</row>
  </sheetData>
  <sheetProtection sheet="1" autoFilter="0" formatColumns="0" formatRows="0" objects="1" scenarios="1" spinCount="100000" saltValue="2Elwe2G1qTynjxlP9tVqQGj3wfqcI07FJdryFyt6iD7rnuxT2eEtv4Hd6B8J5qLOqVBWYwcWIcGmHZ80hOK9vA==" hashValue="7habi56JwpLyvTBGNsi4HAllSDIXsGLOQzarSv81kkeKJdeqAosLPzm6mz1/bUz6OzF0mavY1VqV7c1+Ak5wmQ==" algorithmName="SHA-512" password="CC35"/>
  <autoFilter ref="C93:K24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128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na přejezdu P3283 v km 96,543 v úseku Rumburk - Jiříkov</v>
      </c>
      <c r="F7" s="145"/>
      <c r="G7" s="145"/>
      <c r="H7" s="145"/>
      <c r="L7" s="21"/>
    </row>
    <row r="8">
      <c r="B8" s="21"/>
      <c r="D8" s="145" t="s">
        <v>129</v>
      </c>
      <c r="L8" s="21"/>
    </row>
    <row r="9" s="1" customFormat="1" ht="16.5" customHeight="1">
      <c r="B9" s="21"/>
      <c r="E9" s="146" t="s">
        <v>130</v>
      </c>
      <c r="F9" s="1"/>
      <c r="G9" s="1"/>
      <c r="H9" s="1"/>
      <c r="L9" s="21"/>
    </row>
    <row r="10" s="1" customFormat="1" ht="12" customHeight="1">
      <c r="B10" s="21"/>
      <c r="D10" s="145" t="s">
        <v>131</v>
      </c>
      <c r="L10" s="21"/>
    </row>
    <row r="11" s="2" customFormat="1" ht="16.5" customHeight="1">
      <c r="A11" s="40"/>
      <c r="B11" s="46"/>
      <c r="C11" s="40"/>
      <c r="D11" s="40"/>
      <c r="E11" s="147" t="s">
        <v>132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133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656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26. 9. 2022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23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23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23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ROUND(J102,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ROUND((SUM(BE102:BE151)),  2)</f>
        <v>0</v>
      </c>
      <c r="G37" s="40"/>
      <c r="H37" s="40"/>
      <c r="I37" s="160">
        <v>0.20999999999999999</v>
      </c>
      <c r="J37" s="159">
        <f>ROUND(((SUM(BE102:BE151))*I37),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ROUND((SUM(BF102:BF151)),  2)</f>
        <v>0</v>
      </c>
      <c r="G38" s="40"/>
      <c r="H38" s="40"/>
      <c r="I38" s="160">
        <v>0.14999999999999999</v>
      </c>
      <c r="J38" s="159">
        <f>ROUND(((SUM(BF102:BF151))*I38),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ROUND((SUM(BG102:BG151)),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ROUND((SUM(BH102:BH151)),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ROUND((SUM(BI102:BI151)),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135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na přejezdu P3283 v km 96,543 v úseku Rumburk - Jiříkov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129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130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131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132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133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01.2 - Stavební část - URS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26. 9. 2022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136</v>
      </c>
      <c r="D65" s="175"/>
      <c r="E65" s="175"/>
      <c r="F65" s="175"/>
      <c r="G65" s="175"/>
      <c r="H65" s="175"/>
      <c r="I65" s="175"/>
      <c r="J65" s="176" t="s">
        <v>137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J102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138</v>
      </c>
    </row>
    <row r="68" s="9" customFormat="1" ht="24.96" customHeight="1">
      <c r="A68" s="9"/>
      <c r="B68" s="178"/>
      <c r="C68" s="179"/>
      <c r="D68" s="180" t="s">
        <v>657</v>
      </c>
      <c r="E68" s="181"/>
      <c r="F68" s="181"/>
      <c r="G68" s="181"/>
      <c r="H68" s="181"/>
      <c r="I68" s="181"/>
      <c r="J68" s="182">
        <f>J103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6"/>
      <c r="D69" s="185" t="s">
        <v>658</v>
      </c>
      <c r="E69" s="186"/>
      <c r="F69" s="186"/>
      <c r="G69" s="186"/>
      <c r="H69" s="186"/>
      <c r="I69" s="186"/>
      <c r="J69" s="187">
        <f>J104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659</v>
      </c>
      <c r="E70" s="186"/>
      <c r="F70" s="186"/>
      <c r="G70" s="186"/>
      <c r="H70" s="186"/>
      <c r="I70" s="186"/>
      <c r="J70" s="187">
        <f>J107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6"/>
      <c r="D71" s="185" t="s">
        <v>660</v>
      </c>
      <c r="E71" s="186"/>
      <c r="F71" s="186"/>
      <c r="G71" s="186"/>
      <c r="H71" s="186"/>
      <c r="I71" s="186"/>
      <c r="J71" s="187">
        <f>J110</f>
        <v>0</v>
      </c>
      <c r="K71" s="126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6"/>
      <c r="D72" s="185" t="s">
        <v>661</v>
      </c>
      <c r="E72" s="186"/>
      <c r="F72" s="186"/>
      <c r="G72" s="186"/>
      <c r="H72" s="186"/>
      <c r="I72" s="186"/>
      <c r="J72" s="187">
        <f>J114</f>
        <v>0</v>
      </c>
      <c r="K72" s="126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8"/>
      <c r="C73" s="179"/>
      <c r="D73" s="180" t="s">
        <v>662</v>
      </c>
      <c r="E73" s="181"/>
      <c r="F73" s="181"/>
      <c r="G73" s="181"/>
      <c r="H73" s="181"/>
      <c r="I73" s="181"/>
      <c r="J73" s="182">
        <f>J125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4"/>
      <c r="C74" s="126"/>
      <c r="D74" s="185" t="s">
        <v>663</v>
      </c>
      <c r="E74" s="186"/>
      <c r="F74" s="186"/>
      <c r="G74" s="186"/>
      <c r="H74" s="186"/>
      <c r="I74" s="186"/>
      <c r="J74" s="187">
        <f>J126</f>
        <v>0</v>
      </c>
      <c r="K74" s="126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6"/>
      <c r="D75" s="185" t="s">
        <v>664</v>
      </c>
      <c r="E75" s="186"/>
      <c r="F75" s="186"/>
      <c r="G75" s="186"/>
      <c r="H75" s="186"/>
      <c r="I75" s="186"/>
      <c r="J75" s="187">
        <f>J130</f>
        <v>0</v>
      </c>
      <c r="K75" s="126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8"/>
      <c r="C76" s="179"/>
      <c r="D76" s="180" t="s">
        <v>665</v>
      </c>
      <c r="E76" s="181"/>
      <c r="F76" s="181"/>
      <c r="G76" s="181"/>
      <c r="H76" s="181"/>
      <c r="I76" s="181"/>
      <c r="J76" s="182">
        <f>J134</f>
        <v>0</v>
      </c>
      <c r="K76" s="179"/>
      <c r="L76" s="183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84"/>
      <c r="C77" s="126"/>
      <c r="D77" s="185" t="s">
        <v>666</v>
      </c>
      <c r="E77" s="186"/>
      <c r="F77" s="186"/>
      <c r="G77" s="186"/>
      <c r="H77" s="186"/>
      <c r="I77" s="186"/>
      <c r="J77" s="187">
        <f>J135</f>
        <v>0</v>
      </c>
      <c r="K77" s="126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4"/>
      <c r="C78" s="126"/>
      <c r="D78" s="185" t="s">
        <v>667</v>
      </c>
      <c r="E78" s="186"/>
      <c r="F78" s="186"/>
      <c r="G78" s="186"/>
      <c r="H78" s="186"/>
      <c r="I78" s="186"/>
      <c r="J78" s="187">
        <f>J144</f>
        <v>0</v>
      </c>
      <c r="K78" s="126"/>
      <c r="L78" s="18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4" t="s">
        <v>142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3" t="s">
        <v>16</v>
      </c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172" t="str">
        <f>E7</f>
        <v>Oprava PZS na přejezdu P3283 v km 96,543 v úseku Rumburk - Jiříkov</v>
      </c>
      <c r="F88" s="33"/>
      <c r="G88" s="33"/>
      <c r="H88" s="33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" customFormat="1" ht="12" customHeight="1">
      <c r="B89" s="22"/>
      <c r="C89" s="33" t="s">
        <v>129</v>
      </c>
      <c r="D89" s="23"/>
      <c r="E89" s="23"/>
      <c r="F89" s="23"/>
      <c r="G89" s="23"/>
      <c r="H89" s="23"/>
      <c r="I89" s="23"/>
      <c r="J89" s="23"/>
      <c r="K89" s="23"/>
      <c r="L89" s="21"/>
    </row>
    <row r="90" s="1" customFormat="1" ht="16.5" customHeight="1">
      <c r="B90" s="22"/>
      <c r="C90" s="23"/>
      <c r="D90" s="23"/>
      <c r="E90" s="172" t="s">
        <v>130</v>
      </c>
      <c r="F90" s="23"/>
      <c r="G90" s="23"/>
      <c r="H90" s="23"/>
      <c r="I90" s="23"/>
      <c r="J90" s="23"/>
      <c r="K90" s="23"/>
      <c r="L90" s="21"/>
    </row>
    <row r="91" s="1" customFormat="1" ht="12" customHeight="1">
      <c r="B91" s="22"/>
      <c r="C91" s="33" t="s">
        <v>131</v>
      </c>
      <c r="D91" s="23"/>
      <c r="E91" s="23"/>
      <c r="F91" s="23"/>
      <c r="G91" s="23"/>
      <c r="H91" s="23"/>
      <c r="I91" s="23"/>
      <c r="J91" s="23"/>
      <c r="K91" s="23"/>
      <c r="L91" s="21"/>
    </row>
    <row r="92" s="2" customFormat="1" ht="16.5" customHeight="1">
      <c r="A92" s="40"/>
      <c r="B92" s="41"/>
      <c r="C92" s="42"/>
      <c r="D92" s="42"/>
      <c r="E92" s="173" t="s">
        <v>132</v>
      </c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3" t="s">
        <v>133</v>
      </c>
      <c r="D93" s="42"/>
      <c r="E93" s="42"/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6.5" customHeight="1">
      <c r="A94" s="40"/>
      <c r="B94" s="41"/>
      <c r="C94" s="42"/>
      <c r="D94" s="42"/>
      <c r="E94" s="71" t="str">
        <f>E13</f>
        <v>01.2 - Stavební část - URS</v>
      </c>
      <c r="F94" s="42"/>
      <c r="G94" s="42"/>
      <c r="H94" s="42"/>
      <c r="I94" s="42"/>
      <c r="J94" s="42"/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3" t="s">
        <v>22</v>
      </c>
      <c r="D96" s="42"/>
      <c r="E96" s="42"/>
      <c r="F96" s="28" t="str">
        <f>F16</f>
        <v xml:space="preserve"> </v>
      </c>
      <c r="G96" s="42"/>
      <c r="H96" s="42"/>
      <c r="I96" s="33" t="s">
        <v>24</v>
      </c>
      <c r="J96" s="74" t="str">
        <f>IF(J16="","",J16)</f>
        <v>26. 9. 2022</v>
      </c>
      <c r="K96" s="42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48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5.15" customHeight="1">
      <c r="A98" s="40"/>
      <c r="B98" s="41"/>
      <c r="C98" s="33" t="s">
        <v>30</v>
      </c>
      <c r="D98" s="42"/>
      <c r="E98" s="42"/>
      <c r="F98" s="28" t="str">
        <f>E19</f>
        <v xml:space="preserve"> </v>
      </c>
      <c r="G98" s="42"/>
      <c r="H98" s="42"/>
      <c r="I98" s="33" t="s">
        <v>36</v>
      </c>
      <c r="J98" s="38" t="str">
        <f>E25</f>
        <v xml:space="preserve"> </v>
      </c>
      <c r="K98" s="42"/>
      <c r="L98" s="148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5.15" customHeight="1">
      <c r="A99" s="40"/>
      <c r="B99" s="41"/>
      <c r="C99" s="33" t="s">
        <v>34</v>
      </c>
      <c r="D99" s="42"/>
      <c r="E99" s="42"/>
      <c r="F99" s="28" t="str">
        <f>IF(E22="","",E22)</f>
        <v>Vyplň údaj</v>
      </c>
      <c r="G99" s="42"/>
      <c r="H99" s="42"/>
      <c r="I99" s="33" t="s">
        <v>38</v>
      </c>
      <c r="J99" s="38" t="str">
        <f>E28</f>
        <v xml:space="preserve"> </v>
      </c>
      <c r="K99" s="42"/>
      <c r="L99" s="148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0.32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48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11" customFormat="1" ht="29.28" customHeight="1">
      <c r="A101" s="189"/>
      <c r="B101" s="190"/>
      <c r="C101" s="191" t="s">
        <v>143</v>
      </c>
      <c r="D101" s="192" t="s">
        <v>60</v>
      </c>
      <c r="E101" s="192" t="s">
        <v>56</v>
      </c>
      <c r="F101" s="192" t="s">
        <v>57</v>
      </c>
      <c r="G101" s="192" t="s">
        <v>144</v>
      </c>
      <c r="H101" s="192" t="s">
        <v>145</v>
      </c>
      <c r="I101" s="192" t="s">
        <v>146</v>
      </c>
      <c r="J101" s="192" t="s">
        <v>137</v>
      </c>
      <c r="K101" s="193" t="s">
        <v>147</v>
      </c>
      <c r="L101" s="194"/>
      <c r="M101" s="94" t="s">
        <v>32</v>
      </c>
      <c r="N101" s="95" t="s">
        <v>45</v>
      </c>
      <c r="O101" s="95" t="s">
        <v>148</v>
      </c>
      <c r="P101" s="95" t="s">
        <v>149</v>
      </c>
      <c r="Q101" s="95" t="s">
        <v>150</v>
      </c>
      <c r="R101" s="95" t="s">
        <v>151</v>
      </c>
      <c r="S101" s="95" t="s">
        <v>152</v>
      </c>
      <c r="T101" s="96" t="s">
        <v>153</v>
      </c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</row>
    <row r="102" s="2" customFormat="1" ht="22.8" customHeight="1">
      <c r="A102" s="40"/>
      <c r="B102" s="41"/>
      <c r="C102" s="101" t="s">
        <v>154</v>
      </c>
      <c r="D102" s="42"/>
      <c r="E102" s="42"/>
      <c r="F102" s="42"/>
      <c r="G102" s="42"/>
      <c r="H102" s="42"/>
      <c r="I102" s="42"/>
      <c r="J102" s="195">
        <f>BK102</f>
        <v>0</v>
      </c>
      <c r="K102" s="42"/>
      <c r="L102" s="46"/>
      <c r="M102" s="97"/>
      <c r="N102" s="196"/>
      <c r="O102" s="98"/>
      <c r="P102" s="197">
        <f>P103+P125+P134</f>
        <v>0</v>
      </c>
      <c r="Q102" s="98"/>
      <c r="R102" s="197">
        <f>R103+R125+R134</f>
        <v>0.41002</v>
      </c>
      <c r="S102" s="98"/>
      <c r="T102" s="198">
        <f>T103+T125+T134</f>
        <v>0.25600000000000001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74</v>
      </c>
      <c r="AU102" s="18" t="s">
        <v>138</v>
      </c>
      <c r="BK102" s="199">
        <f>BK103+BK125+BK134</f>
        <v>0</v>
      </c>
    </row>
    <row r="103" s="12" customFormat="1" ht="25.92" customHeight="1">
      <c r="A103" s="12"/>
      <c r="B103" s="200"/>
      <c r="C103" s="201"/>
      <c r="D103" s="202" t="s">
        <v>74</v>
      </c>
      <c r="E103" s="203" t="s">
        <v>668</v>
      </c>
      <c r="F103" s="203" t="s">
        <v>669</v>
      </c>
      <c r="G103" s="201"/>
      <c r="H103" s="201"/>
      <c r="I103" s="204"/>
      <c r="J103" s="205">
        <f>BK103</f>
        <v>0</v>
      </c>
      <c r="K103" s="201"/>
      <c r="L103" s="206"/>
      <c r="M103" s="207"/>
      <c r="N103" s="208"/>
      <c r="O103" s="208"/>
      <c r="P103" s="209">
        <f>P104+P107+P110+P114</f>
        <v>0</v>
      </c>
      <c r="Q103" s="208"/>
      <c r="R103" s="209">
        <f>R104+R107+R110+R114</f>
        <v>0.35743999999999998</v>
      </c>
      <c r="S103" s="208"/>
      <c r="T103" s="210">
        <f>T104+T107+T110+T114</f>
        <v>0.25600000000000001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1" t="s">
        <v>82</v>
      </c>
      <c r="AT103" s="212" t="s">
        <v>74</v>
      </c>
      <c r="AU103" s="212" t="s">
        <v>75</v>
      </c>
      <c r="AY103" s="211" t="s">
        <v>157</v>
      </c>
      <c r="BK103" s="213">
        <f>BK104+BK107+BK110+BK114</f>
        <v>0</v>
      </c>
    </row>
    <row r="104" s="12" customFormat="1" ht="22.8" customHeight="1">
      <c r="A104" s="12"/>
      <c r="B104" s="200"/>
      <c r="C104" s="201"/>
      <c r="D104" s="202" t="s">
        <v>74</v>
      </c>
      <c r="E104" s="242" t="s">
        <v>82</v>
      </c>
      <c r="F104" s="242" t="s">
        <v>670</v>
      </c>
      <c r="G104" s="201"/>
      <c r="H104" s="201"/>
      <c r="I104" s="204"/>
      <c r="J104" s="243">
        <f>BK104</f>
        <v>0</v>
      </c>
      <c r="K104" s="201"/>
      <c r="L104" s="206"/>
      <c r="M104" s="207"/>
      <c r="N104" s="208"/>
      <c r="O104" s="208"/>
      <c r="P104" s="209">
        <f>SUM(P105:P106)</f>
        <v>0</v>
      </c>
      <c r="Q104" s="208"/>
      <c r="R104" s="209">
        <f>SUM(R105:R106)</f>
        <v>0</v>
      </c>
      <c r="S104" s="208"/>
      <c r="T104" s="210">
        <f>SUM(T105:T106)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1" t="s">
        <v>82</v>
      </c>
      <c r="AT104" s="212" t="s">
        <v>74</v>
      </c>
      <c r="AU104" s="212" t="s">
        <v>82</v>
      </c>
      <c r="AY104" s="211" t="s">
        <v>157</v>
      </c>
      <c r="BK104" s="213">
        <f>SUM(BK105:BK106)</f>
        <v>0</v>
      </c>
    </row>
    <row r="105" s="2" customFormat="1" ht="24.15" customHeight="1">
      <c r="A105" s="40"/>
      <c r="B105" s="41"/>
      <c r="C105" s="233" t="s">
        <v>82</v>
      </c>
      <c r="D105" s="233" t="s">
        <v>184</v>
      </c>
      <c r="E105" s="234" t="s">
        <v>671</v>
      </c>
      <c r="F105" s="235" t="s">
        <v>672</v>
      </c>
      <c r="G105" s="236" t="s">
        <v>673</v>
      </c>
      <c r="H105" s="237">
        <v>0.128</v>
      </c>
      <c r="I105" s="238"/>
      <c r="J105" s="239">
        <f>ROUND(I105*H105,2)</f>
        <v>0</v>
      </c>
      <c r="K105" s="235" t="s">
        <v>674</v>
      </c>
      <c r="L105" s="46"/>
      <c r="M105" s="240" t="s">
        <v>32</v>
      </c>
      <c r="N105" s="241" t="s">
        <v>46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94</v>
      </c>
      <c r="AT105" s="226" t="s">
        <v>184</v>
      </c>
      <c r="AU105" s="226" t="s">
        <v>84</v>
      </c>
      <c r="AY105" s="18" t="s">
        <v>157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8" t="s">
        <v>82</v>
      </c>
      <c r="BK105" s="227">
        <f>ROUND(I105*H105,2)</f>
        <v>0</v>
      </c>
      <c r="BL105" s="18" t="s">
        <v>94</v>
      </c>
      <c r="BM105" s="226" t="s">
        <v>675</v>
      </c>
    </row>
    <row r="106" s="2" customFormat="1">
      <c r="A106" s="40"/>
      <c r="B106" s="41"/>
      <c r="C106" s="42"/>
      <c r="D106" s="249" t="s">
        <v>676</v>
      </c>
      <c r="E106" s="42"/>
      <c r="F106" s="250" t="s">
        <v>677</v>
      </c>
      <c r="G106" s="42"/>
      <c r="H106" s="42"/>
      <c r="I106" s="230"/>
      <c r="J106" s="42"/>
      <c r="K106" s="42"/>
      <c r="L106" s="46"/>
      <c r="M106" s="231"/>
      <c r="N106" s="23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676</v>
      </c>
      <c r="AU106" s="18" t="s">
        <v>84</v>
      </c>
    </row>
    <row r="107" s="12" customFormat="1" ht="22.8" customHeight="1">
      <c r="A107" s="12"/>
      <c r="B107" s="200"/>
      <c r="C107" s="201"/>
      <c r="D107" s="202" t="s">
        <v>74</v>
      </c>
      <c r="E107" s="242" t="s">
        <v>84</v>
      </c>
      <c r="F107" s="242" t="s">
        <v>678</v>
      </c>
      <c r="G107" s="201"/>
      <c r="H107" s="201"/>
      <c r="I107" s="204"/>
      <c r="J107" s="243">
        <f>BK107</f>
        <v>0</v>
      </c>
      <c r="K107" s="201"/>
      <c r="L107" s="206"/>
      <c r="M107" s="207"/>
      <c r="N107" s="208"/>
      <c r="O107" s="208"/>
      <c r="P107" s="209">
        <f>SUM(P108:P109)</f>
        <v>0</v>
      </c>
      <c r="Q107" s="208"/>
      <c r="R107" s="209">
        <f>SUM(R108:R109)</f>
        <v>0.35743999999999998</v>
      </c>
      <c r="S107" s="208"/>
      <c r="T107" s="210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1" t="s">
        <v>82</v>
      </c>
      <c r="AT107" s="212" t="s">
        <v>74</v>
      </c>
      <c r="AU107" s="212" t="s">
        <v>82</v>
      </c>
      <c r="AY107" s="211" t="s">
        <v>157</v>
      </c>
      <c r="BK107" s="213">
        <f>SUM(BK108:BK109)</f>
        <v>0</v>
      </c>
    </row>
    <row r="108" s="2" customFormat="1" ht="21.75" customHeight="1">
      <c r="A108" s="40"/>
      <c r="B108" s="41"/>
      <c r="C108" s="233" t="s">
        <v>84</v>
      </c>
      <c r="D108" s="233" t="s">
        <v>184</v>
      </c>
      <c r="E108" s="234" t="s">
        <v>679</v>
      </c>
      <c r="F108" s="235" t="s">
        <v>680</v>
      </c>
      <c r="G108" s="236" t="s">
        <v>161</v>
      </c>
      <c r="H108" s="237">
        <v>4</v>
      </c>
      <c r="I108" s="238"/>
      <c r="J108" s="239">
        <f>ROUND(I108*H108,2)</f>
        <v>0</v>
      </c>
      <c r="K108" s="235" t="s">
        <v>674</v>
      </c>
      <c r="L108" s="46"/>
      <c r="M108" s="240" t="s">
        <v>32</v>
      </c>
      <c r="N108" s="241" t="s">
        <v>46</v>
      </c>
      <c r="O108" s="86"/>
      <c r="P108" s="224">
        <f>O108*H108</f>
        <v>0</v>
      </c>
      <c r="Q108" s="224">
        <v>0.089359999999999995</v>
      </c>
      <c r="R108" s="224">
        <f>Q108*H108</f>
        <v>0.35743999999999998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94</v>
      </c>
      <c r="AT108" s="226" t="s">
        <v>184</v>
      </c>
      <c r="AU108" s="226" t="s">
        <v>84</v>
      </c>
      <c r="AY108" s="18" t="s">
        <v>157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8" t="s">
        <v>82</v>
      </c>
      <c r="BK108" s="227">
        <f>ROUND(I108*H108,2)</f>
        <v>0</v>
      </c>
      <c r="BL108" s="18" t="s">
        <v>94</v>
      </c>
      <c r="BM108" s="226" t="s">
        <v>681</v>
      </c>
    </row>
    <row r="109" s="2" customFormat="1">
      <c r="A109" s="40"/>
      <c r="B109" s="41"/>
      <c r="C109" s="42"/>
      <c r="D109" s="249" t="s">
        <v>676</v>
      </c>
      <c r="E109" s="42"/>
      <c r="F109" s="250" t="s">
        <v>682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676</v>
      </c>
      <c r="AU109" s="18" t="s">
        <v>84</v>
      </c>
    </row>
    <row r="110" s="12" customFormat="1" ht="22.8" customHeight="1">
      <c r="A110" s="12"/>
      <c r="B110" s="200"/>
      <c r="C110" s="201"/>
      <c r="D110" s="202" t="s">
        <v>74</v>
      </c>
      <c r="E110" s="242" t="s">
        <v>197</v>
      </c>
      <c r="F110" s="242" t="s">
        <v>683</v>
      </c>
      <c r="G110" s="201"/>
      <c r="H110" s="201"/>
      <c r="I110" s="204"/>
      <c r="J110" s="243">
        <f>BK110</f>
        <v>0</v>
      </c>
      <c r="K110" s="201"/>
      <c r="L110" s="206"/>
      <c r="M110" s="207"/>
      <c r="N110" s="208"/>
      <c r="O110" s="208"/>
      <c r="P110" s="209">
        <f>SUM(P111:P113)</f>
        <v>0</v>
      </c>
      <c r="Q110" s="208"/>
      <c r="R110" s="209">
        <f>SUM(R111:R113)</f>
        <v>0</v>
      </c>
      <c r="S110" s="208"/>
      <c r="T110" s="210">
        <f>SUM(T111:T113)</f>
        <v>0.25600000000000001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1" t="s">
        <v>82</v>
      </c>
      <c r="AT110" s="212" t="s">
        <v>74</v>
      </c>
      <c r="AU110" s="212" t="s">
        <v>82</v>
      </c>
      <c r="AY110" s="211" t="s">
        <v>157</v>
      </c>
      <c r="BK110" s="213">
        <f>SUM(BK111:BK113)</f>
        <v>0</v>
      </c>
    </row>
    <row r="111" s="2" customFormat="1" ht="16.5" customHeight="1">
      <c r="A111" s="40"/>
      <c r="B111" s="41"/>
      <c r="C111" s="233" t="s">
        <v>89</v>
      </c>
      <c r="D111" s="233" t="s">
        <v>184</v>
      </c>
      <c r="E111" s="234" t="s">
        <v>684</v>
      </c>
      <c r="F111" s="235" t="s">
        <v>685</v>
      </c>
      <c r="G111" s="236" t="s">
        <v>673</v>
      </c>
      <c r="H111" s="237">
        <v>0.128</v>
      </c>
      <c r="I111" s="238"/>
      <c r="J111" s="239">
        <f>ROUND(I111*H111,2)</f>
        <v>0</v>
      </c>
      <c r="K111" s="235" t="s">
        <v>674</v>
      </c>
      <c r="L111" s="46"/>
      <c r="M111" s="240" t="s">
        <v>32</v>
      </c>
      <c r="N111" s="241" t="s">
        <v>46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2</v>
      </c>
      <c r="T111" s="225">
        <f>S111*H111</f>
        <v>0.25600000000000001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94</v>
      </c>
      <c r="AT111" s="226" t="s">
        <v>184</v>
      </c>
      <c r="AU111" s="226" t="s">
        <v>84</v>
      </c>
      <c r="AY111" s="18" t="s">
        <v>157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82</v>
      </c>
      <c r="BK111" s="227">
        <f>ROUND(I111*H111,2)</f>
        <v>0</v>
      </c>
      <c r="BL111" s="18" t="s">
        <v>94</v>
      </c>
      <c r="BM111" s="226" t="s">
        <v>686</v>
      </c>
    </row>
    <row r="112" s="2" customFormat="1">
      <c r="A112" s="40"/>
      <c r="B112" s="41"/>
      <c r="C112" s="42"/>
      <c r="D112" s="249" t="s">
        <v>676</v>
      </c>
      <c r="E112" s="42"/>
      <c r="F112" s="250" t="s">
        <v>687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676</v>
      </c>
      <c r="AU112" s="18" t="s">
        <v>84</v>
      </c>
    </row>
    <row r="113" s="13" customFormat="1">
      <c r="A113" s="13"/>
      <c r="B113" s="251"/>
      <c r="C113" s="252"/>
      <c r="D113" s="228" t="s">
        <v>688</v>
      </c>
      <c r="E113" s="253" t="s">
        <v>32</v>
      </c>
      <c r="F113" s="254" t="s">
        <v>689</v>
      </c>
      <c r="G113" s="252"/>
      <c r="H113" s="255">
        <v>0.128</v>
      </c>
      <c r="I113" s="256"/>
      <c r="J113" s="252"/>
      <c r="K113" s="252"/>
      <c r="L113" s="257"/>
      <c r="M113" s="258"/>
      <c r="N113" s="259"/>
      <c r="O113" s="259"/>
      <c r="P113" s="259"/>
      <c r="Q113" s="259"/>
      <c r="R113" s="259"/>
      <c r="S113" s="259"/>
      <c r="T113" s="26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61" t="s">
        <v>688</v>
      </c>
      <c r="AU113" s="261" t="s">
        <v>84</v>
      </c>
      <c r="AV113" s="13" t="s">
        <v>84</v>
      </c>
      <c r="AW113" s="13" t="s">
        <v>37</v>
      </c>
      <c r="AX113" s="13" t="s">
        <v>82</v>
      </c>
      <c r="AY113" s="261" t="s">
        <v>157</v>
      </c>
    </row>
    <row r="114" s="12" customFormat="1" ht="22.8" customHeight="1">
      <c r="A114" s="12"/>
      <c r="B114" s="200"/>
      <c r="C114" s="201"/>
      <c r="D114" s="202" t="s">
        <v>74</v>
      </c>
      <c r="E114" s="242" t="s">
        <v>690</v>
      </c>
      <c r="F114" s="242" t="s">
        <v>691</v>
      </c>
      <c r="G114" s="201"/>
      <c r="H114" s="201"/>
      <c r="I114" s="204"/>
      <c r="J114" s="243">
        <f>BK114</f>
        <v>0</v>
      </c>
      <c r="K114" s="201"/>
      <c r="L114" s="206"/>
      <c r="M114" s="207"/>
      <c r="N114" s="208"/>
      <c r="O114" s="208"/>
      <c r="P114" s="209">
        <f>SUM(P115:P124)</f>
        <v>0</v>
      </c>
      <c r="Q114" s="208"/>
      <c r="R114" s="209">
        <f>SUM(R115:R124)</f>
        <v>0</v>
      </c>
      <c r="S114" s="208"/>
      <c r="T114" s="210">
        <f>SUM(T115:T124)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1" t="s">
        <v>82</v>
      </c>
      <c r="AT114" s="212" t="s">
        <v>74</v>
      </c>
      <c r="AU114" s="212" t="s">
        <v>82</v>
      </c>
      <c r="AY114" s="211" t="s">
        <v>157</v>
      </c>
      <c r="BK114" s="213">
        <f>SUM(BK115:BK124)</f>
        <v>0</v>
      </c>
    </row>
    <row r="115" s="2" customFormat="1" ht="24.15" customHeight="1">
      <c r="A115" s="40"/>
      <c r="B115" s="41"/>
      <c r="C115" s="233" t="s">
        <v>94</v>
      </c>
      <c r="D115" s="233" t="s">
        <v>184</v>
      </c>
      <c r="E115" s="234" t="s">
        <v>692</v>
      </c>
      <c r="F115" s="235" t="s">
        <v>693</v>
      </c>
      <c r="G115" s="236" t="s">
        <v>694</v>
      </c>
      <c r="H115" s="237">
        <v>1.5760000000000001</v>
      </c>
      <c r="I115" s="238"/>
      <c r="J115" s="239">
        <f>ROUND(I115*H115,2)</f>
        <v>0</v>
      </c>
      <c r="K115" s="235" t="s">
        <v>674</v>
      </c>
      <c r="L115" s="46"/>
      <c r="M115" s="240" t="s">
        <v>32</v>
      </c>
      <c r="N115" s="241" t="s">
        <v>46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94</v>
      </c>
      <c r="AT115" s="226" t="s">
        <v>184</v>
      </c>
      <c r="AU115" s="226" t="s">
        <v>84</v>
      </c>
      <c r="AY115" s="18" t="s">
        <v>157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8" t="s">
        <v>82</v>
      </c>
      <c r="BK115" s="227">
        <f>ROUND(I115*H115,2)</f>
        <v>0</v>
      </c>
      <c r="BL115" s="18" t="s">
        <v>94</v>
      </c>
      <c r="BM115" s="226" t="s">
        <v>695</v>
      </c>
    </row>
    <row r="116" s="2" customFormat="1">
      <c r="A116" s="40"/>
      <c r="B116" s="41"/>
      <c r="C116" s="42"/>
      <c r="D116" s="249" t="s">
        <v>676</v>
      </c>
      <c r="E116" s="42"/>
      <c r="F116" s="250" t="s">
        <v>696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676</v>
      </c>
      <c r="AU116" s="18" t="s">
        <v>84</v>
      </c>
    </row>
    <row r="117" s="13" customFormat="1">
      <c r="A117" s="13"/>
      <c r="B117" s="251"/>
      <c r="C117" s="252"/>
      <c r="D117" s="228" t="s">
        <v>688</v>
      </c>
      <c r="E117" s="253" t="s">
        <v>32</v>
      </c>
      <c r="F117" s="254" t="s">
        <v>697</v>
      </c>
      <c r="G117" s="252"/>
      <c r="H117" s="255">
        <v>1.1200000000000001</v>
      </c>
      <c r="I117" s="256"/>
      <c r="J117" s="252"/>
      <c r="K117" s="252"/>
      <c r="L117" s="257"/>
      <c r="M117" s="258"/>
      <c r="N117" s="259"/>
      <c r="O117" s="259"/>
      <c r="P117" s="259"/>
      <c r="Q117" s="259"/>
      <c r="R117" s="259"/>
      <c r="S117" s="259"/>
      <c r="T117" s="26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61" t="s">
        <v>688</v>
      </c>
      <c r="AU117" s="261" t="s">
        <v>84</v>
      </c>
      <c r="AV117" s="13" t="s">
        <v>84</v>
      </c>
      <c r="AW117" s="13" t="s">
        <v>37</v>
      </c>
      <c r="AX117" s="13" t="s">
        <v>75</v>
      </c>
      <c r="AY117" s="261" t="s">
        <v>157</v>
      </c>
    </row>
    <row r="118" s="13" customFormat="1">
      <c r="A118" s="13"/>
      <c r="B118" s="251"/>
      <c r="C118" s="252"/>
      <c r="D118" s="228" t="s">
        <v>688</v>
      </c>
      <c r="E118" s="253" t="s">
        <v>32</v>
      </c>
      <c r="F118" s="254" t="s">
        <v>698</v>
      </c>
      <c r="G118" s="252"/>
      <c r="H118" s="255">
        <v>0.25600000000000001</v>
      </c>
      <c r="I118" s="256"/>
      <c r="J118" s="252"/>
      <c r="K118" s="252"/>
      <c r="L118" s="257"/>
      <c r="M118" s="258"/>
      <c r="N118" s="259"/>
      <c r="O118" s="259"/>
      <c r="P118" s="259"/>
      <c r="Q118" s="259"/>
      <c r="R118" s="259"/>
      <c r="S118" s="259"/>
      <c r="T118" s="26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61" t="s">
        <v>688</v>
      </c>
      <c r="AU118" s="261" t="s">
        <v>84</v>
      </c>
      <c r="AV118" s="13" t="s">
        <v>84</v>
      </c>
      <c r="AW118" s="13" t="s">
        <v>37</v>
      </c>
      <c r="AX118" s="13" t="s">
        <v>75</v>
      </c>
      <c r="AY118" s="261" t="s">
        <v>157</v>
      </c>
    </row>
    <row r="119" s="13" customFormat="1">
      <c r="A119" s="13"/>
      <c r="B119" s="251"/>
      <c r="C119" s="252"/>
      <c r="D119" s="228" t="s">
        <v>688</v>
      </c>
      <c r="E119" s="253" t="s">
        <v>32</v>
      </c>
      <c r="F119" s="254" t="s">
        <v>699</v>
      </c>
      <c r="G119" s="252"/>
      <c r="H119" s="255">
        <v>0.20000000000000001</v>
      </c>
      <c r="I119" s="256"/>
      <c r="J119" s="252"/>
      <c r="K119" s="252"/>
      <c r="L119" s="257"/>
      <c r="M119" s="258"/>
      <c r="N119" s="259"/>
      <c r="O119" s="259"/>
      <c r="P119" s="259"/>
      <c r="Q119" s="259"/>
      <c r="R119" s="259"/>
      <c r="S119" s="259"/>
      <c r="T119" s="26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61" t="s">
        <v>688</v>
      </c>
      <c r="AU119" s="261" t="s">
        <v>84</v>
      </c>
      <c r="AV119" s="13" t="s">
        <v>84</v>
      </c>
      <c r="AW119" s="13" t="s">
        <v>37</v>
      </c>
      <c r="AX119" s="13" t="s">
        <v>75</v>
      </c>
      <c r="AY119" s="261" t="s">
        <v>157</v>
      </c>
    </row>
    <row r="120" s="14" customFormat="1">
      <c r="A120" s="14"/>
      <c r="B120" s="262"/>
      <c r="C120" s="263"/>
      <c r="D120" s="228" t="s">
        <v>688</v>
      </c>
      <c r="E120" s="264" t="s">
        <v>32</v>
      </c>
      <c r="F120" s="265" t="s">
        <v>700</v>
      </c>
      <c r="G120" s="263"/>
      <c r="H120" s="266">
        <v>1.5760000000000001</v>
      </c>
      <c r="I120" s="267"/>
      <c r="J120" s="263"/>
      <c r="K120" s="263"/>
      <c r="L120" s="268"/>
      <c r="M120" s="269"/>
      <c r="N120" s="270"/>
      <c r="O120" s="270"/>
      <c r="P120" s="270"/>
      <c r="Q120" s="270"/>
      <c r="R120" s="270"/>
      <c r="S120" s="270"/>
      <c r="T120" s="27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72" t="s">
        <v>688</v>
      </c>
      <c r="AU120" s="272" t="s">
        <v>84</v>
      </c>
      <c r="AV120" s="14" t="s">
        <v>94</v>
      </c>
      <c r="AW120" s="14" t="s">
        <v>37</v>
      </c>
      <c r="AX120" s="14" t="s">
        <v>82</v>
      </c>
      <c r="AY120" s="272" t="s">
        <v>157</v>
      </c>
    </row>
    <row r="121" s="2" customFormat="1" ht="24.15" customHeight="1">
      <c r="A121" s="40"/>
      <c r="B121" s="41"/>
      <c r="C121" s="233" t="s">
        <v>179</v>
      </c>
      <c r="D121" s="233" t="s">
        <v>184</v>
      </c>
      <c r="E121" s="234" t="s">
        <v>701</v>
      </c>
      <c r="F121" s="235" t="s">
        <v>702</v>
      </c>
      <c r="G121" s="236" t="s">
        <v>694</v>
      </c>
      <c r="H121" s="237">
        <v>15.76</v>
      </c>
      <c r="I121" s="238"/>
      <c r="J121" s="239">
        <f>ROUND(I121*H121,2)</f>
        <v>0</v>
      </c>
      <c r="K121" s="235" t="s">
        <v>674</v>
      </c>
      <c r="L121" s="46"/>
      <c r="M121" s="240" t="s">
        <v>32</v>
      </c>
      <c r="N121" s="241" t="s">
        <v>46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94</v>
      </c>
      <c r="AT121" s="226" t="s">
        <v>184</v>
      </c>
      <c r="AU121" s="226" t="s">
        <v>84</v>
      </c>
      <c r="AY121" s="18" t="s">
        <v>157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8" t="s">
        <v>82</v>
      </c>
      <c r="BK121" s="227">
        <f>ROUND(I121*H121,2)</f>
        <v>0</v>
      </c>
      <c r="BL121" s="18" t="s">
        <v>94</v>
      </c>
      <c r="BM121" s="226" t="s">
        <v>703</v>
      </c>
    </row>
    <row r="122" s="2" customFormat="1">
      <c r="A122" s="40"/>
      <c r="B122" s="41"/>
      <c r="C122" s="42"/>
      <c r="D122" s="249" t="s">
        <v>676</v>
      </c>
      <c r="E122" s="42"/>
      <c r="F122" s="250" t="s">
        <v>704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676</v>
      </c>
      <c r="AU122" s="18" t="s">
        <v>84</v>
      </c>
    </row>
    <row r="123" s="2" customFormat="1" ht="24.15" customHeight="1">
      <c r="A123" s="40"/>
      <c r="B123" s="41"/>
      <c r="C123" s="233" t="s">
        <v>183</v>
      </c>
      <c r="D123" s="233" t="s">
        <v>184</v>
      </c>
      <c r="E123" s="234" t="s">
        <v>705</v>
      </c>
      <c r="F123" s="235" t="s">
        <v>706</v>
      </c>
      <c r="G123" s="236" t="s">
        <v>694</v>
      </c>
      <c r="H123" s="237">
        <v>1.3759999999999999</v>
      </c>
      <c r="I123" s="238"/>
      <c r="J123" s="239">
        <f>ROUND(I123*H123,2)</f>
        <v>0</v>
      </c>
      <c r="K123" s="235" t="s">
        <v>674</v>
      </c>
      <c r="L123" s="46"/>
      <c r="M123" s="240" t="s">
        <v>32</v>
      </c>
      <c r="N123" s="241" t="s">
        <v>46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94</v>
      </c>
      <c r="AT123" s="226" t="s">
        <v>184</v>
      </c>
      <c r="AU123" s="226" t="s">
        <v>84</v>
      </c>
      <c r="AY123" s="18" t="s">
        <v>157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8" t="s">
        <v>82</v>
      </c>
      <c r="BK123" s="227">
        <f>ROUND(I123*H123,2)</f>
        <v>0</v>
      </c>
      <c r="BL123" s="18" t="s">
        <v>94</v>
      </c>
      <c r="BM123" s="226" t="s">
        <v>707</v>
      </c>
    </row>
    <row r="124" s="2" customFormat="1">
      <c r="A124" s="40"/>
      <c r="B124" s="41"/>
      <c r="C124" s="42"/>
      <c r="D124" s="249" t="s">
        <v>676</v>
      </c>
      <c r="E124" s="42"/>
      <c r="F124" s="250" t="s">
        <v>708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676</v>
      </c>
      <c r="AU124" s="18" t="s">
        <v>84</v>
      </c>
    </row>
    <row r="125" s="12" customFormat="1" ht="25.92" customHeight="1">
      <c r="A125" s="12"/>
      <c r="B125" s="200"/>
      <c r="C125" s="201"/>
      <c r="D125" s="202" t="s">
        <v>74</v>
      </c>
      <c r="E125" s="203" t="s">
        <v>709</v>
      </c>
      <c r="F125" s="203" t="s">
        <v>710</v>
      </c>
      <c r="G125" s="201"/>
      <c r="H125" s="201"/>
      <c r="I125" s="204"/>
      <c r="J125" s="205">
        <f>BK125</f>
        <v>0</v>
      </c>
      <c r="K125" s="201"/>
      <c r="L125" s="206"/>
      <c r="M125" s="207"/>
      <c r="N125" s="208"/>
      <c r="O125" s="208"/>
      <c r="P125" s="209">
        <f>P126+P130</f>
        <v>0</v>
      </c>
      <c r="Q125" s="208"/>
      <c r="R125" s="209">
        <f>R126+R130</f>
        <v>0.052580000000000002</v>
      </c>
      <c r="S125" s="208"/>
      <c r="T125" s="210">
        <f>T126+T130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84</v>
      </c>
      <c r="AT125" s="212" t="s">
        <v>74</v>
      </c>
      <c r="AU125" s="212" t="s">
        <v>75</v>
      </c>
      <c r="AY125" s="211" t="s">
        <v>157</v>
      </c>
      <c r="BK125" s="213">
        <f>BK126+BK130</f>
        <v>0</v>
      </c>
    </row>
    <row r="126" s="12" customFormat="1" ht="22.8" customHeight="1">
      <c r="A126" s="12"/>
      <c r="B126" s="200"/>
      <c r="C126" s="201"/>
      <c r="D126" s="202" t="s">
        <v>74</v>
      </c>
      <c r="E126" s="242" t="s">
        <v>711</v>
      </c>
      <c r="F126" s="242" t="s">
        <v>712</v>
      </c>
      <c r="G126" s="201"/>
      <c r="H126" s="201"/>
      <c r="I126" s="204"/>
      <c r="J126" s="243">
        <f>BK126</f>
        <v>0</v>
      </c>
      <c r="K126" s="201"/>
      <c r="L126" s="206"/>
      <c r="M126" s="207"/>
      <c r="N126" s="208"/>
      <c r="O126" s="208"/>
      <c r="P126" s="209">
        <f>SUM(P127:P129)</f>
        <v>0</v>
      </c>
      <c r="Q126" s="208"/>
      <c r="R126" s="209">
        <f>SUM(R127:R129)</f>
        <v>0.032399999999999998</v>
      </c>
      <c r="S126" s="208"/>
      <c r="T126" s="210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84</v>
      </c>
      <c r="AT126" s="212" t="s">
        <v>74</v>
      </c>
      <c r="AU126" s="212" t="s">
        <v>82</v>
      </c>
      <c r="AY126" s="211" t="s">
        <v>157</v>
      </c>
      <c r="BK126" s="213">
        <f>SUM(BK127:BK129)</f>
        <v>0</v>
      </c>
    </row>
    <row r="127" s="2" customFormat="1" ht="24.15" customHeight="1">
      <c r="A127" s="40"/>
      <c r="B127" s="41"/>
      <c r="C127" s="233" t="s">
        <v>189</v>
      </c>
      <c r="D127" s="233" t="s">
        <v>184</v>
      </c>
      <c r="E127" s="234" t="s">
        <v>713</v>
      </c>
      <c r="F127" s="235" t="s">
        <v>714</v>
      </c>
      <c r="G127" s="236" t="s">
        <v>161</v>
      </c>
      <c r="H127" s="237">
        <v>4</v>
      </c>
      <c r="I127" s="238"/>
      <c r="J127" s="239">
        <f>ROUND(I127*H127,2)</f>
        <v>0</v>
      </c>
      <c r="K127" s="235" t="s">
        <v>674</v>
      </c>
      <c r="L127" s="46"/>
      <c r="M127" s="240" t="s">
        <v>32</v>
      </c>
      <c r="N127" s="241" t="s">
        <v>46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224</v>
      </c>
      <c r="AT127" s="226" t="s">
        <v>184</v>
      </c>
      <c r="AU127" s="226" t="s">
        <v>84</v>
      </c>
      <c r="AY127" s="18" t="s">
        <v>157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8" t="s">
        <v>82</v>
      </c>
      <c r="BK127" s="227">
        <f>ROUND(I127*H127,2)</f>
        <v>0</v>
      </c>
      <c r="BL127" s="18" t="s">
        <v>224</v>
      </c>
      <c r="BM127" s="226" t="s">
        <v>715</v>
      </c>
    </row>
    <row r="128" s="2" customFormat="1">
      <c r="A128" s="40"/>
      <c r="B128" s="41"/>
      <c r="C128" s="42"/>
      <c r="D128" s="249" t="s">
        <v>676</v>
      </c>
      <c r="E128" s="42"/>
      <c r="F128" s="250" t="s">
        <v>716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676</v>
      </c>
      <c r="AU128" s="18" t="s">
        <v>84</v>
      </c>
    </row>
    <row r="129" s="2" customFormat="1" ht="16.5" customHeight="1">
      <c r="A129" s="40"/>
      <c r="B129" s="41"/>
      <c r="C129" s="214" t="s">
        <v>193</v>
      </c>
      <c r="D129" s="214" t="s">
        <v>158</v>
      </c>
      <c r="E129" s="215" t="s">
        <v>717</v>
      </c>
      <c r="F129" s="216" t="s">
        <v>718</v>
      </c>
      <c r="G129" s="217" t="s">
        <v>161</v>
      </c>
      <c r="H129" s="218">
        <v>4</v>
      </c>
      <c r="I129" s="219"/>
      <c r="J129" s="220">
        <f>ROUND(I129*H129,2)</f>
        <v>0</v>
      </c>
      <c r="K129" s="216" t="s">
        <v>674</v>
      </c>
      <c r="L129" s="221"/>
      <c r="M129" s="222" t="s">
        <v>32</v>
      </c>
      <c r="N129" s="223" t="s">
        <v>46</v>
      </c>
      <c r="O129" s="86"/>
      <c r="P129" s="224">
        <f>O129*H129</f>
        <v>0</v>
      </c>
      <c r="Q129" s="224">
        <v>0.0080999999999999996</v>
      </c>
      <c r="R129" s="224">
        <f>Q129*H129</f>
        <v>0.032399999999999998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288</v>
      </c>
      <c r="AT129" s="226" t="s">
        <v>158</v>
      </c>
      <c r="AU129" s="226" t="s">
        <v>84</v>
      </c>
      <c r="AY129" s="18" t="s">
        <v>157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8" t="s">
        <v>82</v>
      </c>
      <c r="BK129" s="227">
        <f>ROUND(I129*H129,2)</f>
        <v>0</v>
      </c>
      <c r="BL129" s="18" t="s">
        <v>224</v>
      </c>
      <c r="BM129" s="226" t="s">
        <v>719</v>
      </c>
    </row>
    <row r="130" s="12" customFormat="1" ht="22.8" customHeight="1">
      <c r="A130" s="12"/>
      <c r="B130" s="200"/>
      <c r="C130" s="201"/>
      <c r="D130" s="202" t="s">
        <v>74</v>
      </c>
      <c r="E130" s="242" t="s">
        <v>720</v>
      </c>
      <c r="F130" s="242" t="s">
        <v>721</v>
      </c>
      <c r="G130" s="201"/>
      <c r="H130" s="201"/>
      <c r="I130" s="204"/>
      <c r="J130" s="243">
        <f>BK130</f>
        <v>0</v>
      </c>
      <c r="K130" s="201"/>
      <c r="L130" s="206"/>
      <c r="M130" s="207"/>
      <c r="N130" s="208"/>
      <c r="O130" s="208"/>
      <c r="P130" s="209">
        <f>SUM(P131:P133)</f>
        <v>0</v>
      </c>
      <c r="Q130" s="208"/>
      <c r="R130" s="209">
        <f>SUM(R131:R133)</f>
        <v>0.02018</v>
      </c>
      <c r="S130" s="208"/>
      <c r="T130" s="210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84</v>
      </c>
      <c r="AT130" s="212" t="s">
        <v>74</v>
      </c>
      <c r="AU130" s="212" t="s">
        <v>82</v>
      </c>
      <c r="AY130" s="211" t="s">
        <v>157</v>
      </c>
      <c r="BK130" s="213">
        <f>SUM(BK131:BK133)</f>
        <v>0</v>
      </c>
    </row>
    <row r="131" s="2" customFormat="1" ht="16.5" customHeight="1">
      <c r="A131" s="40"/>
      <c r="B131" s="41"/>
      <c r="C131" s="233" t="s">
        <v>197</v>
      </c>
      <c r="D131" s="233" t="s">
        <v>184</v>
      </c>
      <c r="E131" s="234" t="s">
        <v>722</v>
      </c>
      <c r="F131" s="235" t="s">
        <v>723</v>
      </c>
      <c r="G131" s="236" t="s">
        <v>724</v>
      </c>
      <c r="H131" s="237">
        <v>2</v>
      </c>
      <c r="I131" s="238"/>
      <c r="J131" s="239">
        <f>ROUND(I131*H131,2)</f>
        <v>0</v>
      </c>
      <c r="K131" s="235" t="s">
        <v>674</v>
      </c>
      <c r="L131" s="46"/>
      <c r="M131" s="240" t="s">
        <v>32</v>
      </c>
      <c r="N131" s="241" t="s">
        <v>46</v>
      </c>
      <c r="O131" s="86"/>
      <c r="P131" s="224">
        <f>O131*H131</f>
        <v>0</v>
      </c>
      <c r="Q131" s="224">
        <v>9.0000000000000006E-05</v>
      </c>
      <c r="R131" s="224">
        <f>Q131*H131</f>
        <v>0.00018000000000000001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224</v>
      </c>
      <c r="AT131" s="226" t="s">
        <v>184</v>
      </c>
      <c r="AU131" s="226" t="s">
        <v>84</v>
      </c>
      <c r="AY131" s="18" t="s">
        <v>157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8" t="s">
        <v>82</v>
      </c>
      <c r="BK131" s="227">
        <f>ROUND(I131*H131,2)</f>
        <v>0</v>
      </c>
      <c r="BL131" s="18" t="s">
        <v>224</v>
      </c>
      <c r="BM131" s="226" t="s">
        <v>725</v>
      </c>
    </row>
    <row r="132" s="2" customFormat="1">
      <c r="A132" s="40"/>
      <c r="B132" s="41"/>
      <c r="C132" s="42"/>
      <c r="D132" s="249" t="s">
        <v>676</v>
      </c>
      <c r="E132" s="42"/>
      <c r="F132" s="250" t="s">
        <v>726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676</v>
      </c>
      <c r="AU132" s="18" t="s">
        <v>84</v>
      </c>
    </row>
    <row r="133" s="2" customFormat="1" ht="16.5" customHeight="1">
      <c r="A133" s="40"/>
      <c r="B133" s="41"/>
      <c r="C133" s="214" t="s">
        <v>201</v>
      </c>
      <c r="D133" s="214" t="s">
        <v>158</v>
      </c>
      <c r="E133" s="215" t="s">
        <v>727</v>
      </c>
      <c r="F133" s="216" t="s">
        <v>728</v>
      </c>
      <c r="G133" s="217" t="s">
        <v>724</v>
      </c>
      <c r="H133" s="218">
        <v>2</v>
      </c>
      <c r="I133" s="219"/>
      <c r="J133" s="220">
        <f>ROUND(I133*H133,2)</f>
        <v>0</v>
      </c>
      <c r="K133" s="216" t="s">
        <v>674</v>
      </c>
      <c r="L133" s="221"/>
      <c r="M133" s="222" t="s">
        <v>32</v>
      </c>
      <c r="N133" s="223" t="s">
        <v>46</v>
      </c>
      <c r="O133" s="86"/>
      <c r="P133" s="224">
        <f>O133*H133</f>
        <v>0</v>
      </c>
      <c r="Q133" s="224">
        <v>0.01</v>
      </c>
      <c r="R133" s="224">
        <f>Q133*H133</f>
        <v>0.02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288</v>
      </c>
      <c r="AT133" s="226" t="s">
        <v>158</v>
      </c>
      <c r="AU133" s="226" t="s">
        <v>84</v>
      </c>
      <c r="AY133" s="18" t="s">
        <v>157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8" t="s">
        <v>82</v>
      </c>
      <c r="BK133" s="227">
        <f>ROUND(I133*H133,2)</f>
        <v>0</v>
      </c>
      <c r="BL133" s="18" t="s">
        <v>224</v>
      </c>
      <c r="BM133" s="226" t="s">
        <v>729</v>
      </c>
    </row>
    <row r="134" s="12" customFormat="1" ht="25.92" customHeight="1">
      <c r="A134" s="12"/>
      <c r="B134" s="200"/>
      <c r="C134" s="201"/>
      <c r="D134" s="202" t="s">
        <v>74</v>
      </c>
      <c r="E134" s="203" t="s">
        <v>158</v>
      </c>
      <c r="F134" s="203" t="s">
        <v>730</v>
      </c>
      <c r="G134" s="201"/>
      <c r="H134" s="201"/>
      <c r="I134" s="204"/>
      <c r="J134" s="205">
        <f>BK134</f>
        <v>0</v>
      </c>
      <c r="K134" s="201"/>
      <c r="L134" s="206"/>
      <c r="M134" s="207"/>
      <c r="N134" s="208"/>
      <c r="O134" s="208"/>
      <c r="P134" s="209">
        <f>P135+P144</f>
        <v>0</v>
      </c>
      <c r="Q134" s="208"/>
      <c r="R134" s="209">
        <f>R135+R144</f>
        <v>0</v>
      </c>
      <c r="S134" s="208"/>
      <c r="T134" s="210">
        <f>T135+T144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89</v>
      </c>
      <c r="AT134" s="212" t="s">
        <v>74</v>
      </c>
      <c r="AU134" s="212" t="s">
        <v>75</v>
      </c>
      <c r="AY134" s="211" t="s">
        <v>157</v>
      </c>
      <c r="BK134" s="213">
        <f>BK135+BK144</f>
        <v>0</v>
      </c>
    </row>
    <row r="135" s="12" customFormat="1" ht="22.8" customHeight="1">
      <c r="A135" s="12"/>
      <c r="B135" s="200"/>
      <c r="C135" s="201"/>
      <c r="D135" s="202" t="s">
        <v>74</v>
      </c>
      <c r="E135" s="242" t="s">
        <v>731</v>
      </c>
      <c r="F135" s="242" t="s">
        <v>732</v>
      </c>
      <c r="G135" s="201"/>
      <c r="H135" s="201"/>
      <c r="I135" s="204"/>
      <c r="J135" s="243">
        <f>BK135</f>
        <v>0</v>
      </c>
      <c r="K135" s="201"/>
      <c r="L135" s="206"/>
      <c r="M135" s="207"/>
      <c r="N135" s="208"/>
      <c r="O135" s="208"/>
      <c r="P135" s="209">
        <f>SUM(P136:P143)</f>
        <v>0</v>
      </c>
      <c r="Q135" s="208"/>
      <c r="R135" s="209">
        <f>SUM(R136:R143)</f>
        <v>0</v>
      </c>
      <c r="S135" s="208"/>
      <c r="T135" s="210">
        <f>SUM(T136:T143)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89</v>
      </c>
      <c r="AT135" s="212" t="s">
        <v>74</v>
      </c>
      <c r="AU135" s="212" t="s">
        <v>82</v>
      </c>
      <c r="AY135" s="211" t="s">
        <v>157</v>
      </c>
      <c r="BK135" s="213">
        <f>SUM(BK136:BK143)</f>
        <v>0</v>
      </c>
    </row>
    <row r="136" s="2" customFormat="1" ht="16.5" customHeight="1">
      <c r="A136" s="40"/>
      <c r="B136" s="41"/>
      <c r="C136" s="233" t="s">
        <v>205</v>
      </c>
      <c r="D136" s="233" t="s">
        <v>184</v>
      </c>
      <c r="E136" s="234" t="s">
        <v>733</v>
      </c>
      <c r="F136" s="235" t="s">
        <v>734</v>
      </c>
      <c r="G136" s="236" t="s">
        <v>161</v>
      </c>
      <c r="H136" s="237">
        <v>3</v>
      </c>
      <c r="I136" s="238"/>
      <c r="J136" s="239">
        <f>ROUND(I136*H136,2)</f>
        <v>0</v>
      </c>
      <c r="K136" s="235" t="s">
        <v>674</v>
      </c>
      <c r="L136" s="46"/>
      <c r="M136" s="240" t="s">
        <v>32</v>
      </c>
      <c r="N136" s="241" t="s">
        <v>46</v>
      </c>
      <c r="O136" s="86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187</v>
      </c>
      <c r="AT136" s="226" t="s">
        <v>184</v>
      </c>
      <c r="AU136" s="226" t="s">
        <v>84</v>
      </c>
      <c r="AY136" s="18" t="s">
        <v>157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8" t="s">
        <v>82</v>
      </c>
      <c r="BK136" s="227">
        <f>ROUND(I136*H136,2)</f>
        <v>0</v>
      </c>
      <c r="BL136" s="18" t="s">
        <v>187</v>
      </c>
      <c r="BM136" s="226" t="s">
        <v>735</v>
      </c>
    </row>
    <row r="137" s="2" customFormat="1">
      <c r="A137" s="40"/>
      <c r="B137" s="41"/>
      <c r="C137" s="42"/>
      <c r="D137" s="249" t="s">
        <v>676</v>
      </c>
      <c r="E137" s="42"/>
      <c r="F137" s="250" t="s">
        <v>736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676</v>
      </c>
      <c r="AU137" s="18" t="s">
        <v>84</v>
      </c>
    </row>
    <row r="138" s="2" customFormat="1" ht="16.5" customHeight="1">
      <c r="A138" s="40"/>
      <c r="B138" s="41"/>
      <c r="C138" s="233" t="s">
        <v>209</v>
      </c>
      <c r="D138" s="233" t="s">
        <v>184</v>
      </c>
      <c r="E138" s="234" t="s">
        <v>737</v>
      </c>
      <c r="F138" s="235" t="s">
        <v>738</v>
      </c>
      <c r="G138" s="236" t="s">
        <v>161</v>
      </c>
      <c r="H138" s="237">
        <v>1</v>
      </c>
      <c r="I138" s="238"/>
      <c r="J138" s="239">
        <f>ROUND(I138*H138,2)</f>
        <v>0</v>
      </c>
      <c r="K138" s="235" t="s">
        <v>674</v>
      </c>
      <c r="L138" s="46"/>
      <c r="M138" s="240" t="s">
        <v>32</v>
      </c>
      <c r="N138" s="241" t="s">
        <v>46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187</v>
      </c>
      <c r="AT138" s="226" t="s">
        <v>184</v>
      </c>
      <c r="AU138" s="226" t="s">
        <v>84</v>
      </c>
      <c r="AY138" s="18" t="s">
        <v>157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8" t="s">
        <v>82</v>
      </c>
      <c r="BK138" s="227">
        <f>ROUND(I138*H138,2)</f>
        <v>0</v>
      </c>
      <c r="BL138" s="18" t="s">
        <v>187</v>
      </c>
      <c r="BM138" s="226" t="s">
        <v>739</v>
      </c>
    </row>
    <row r="139" s="2" customFormat="1">
      <c r="A139" s="40"/>
      <c r="B139" s="41"/>
      <c r="C139" s="42"/>
      <c r="D139" s="249" t="s">
        <v>676</v>
      </c>
      <c r="E139" s="42"/>
      <c r="F139" s="250" t="s">
        <v>740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676</v>
      </c>
      <c r="AU139" s="18" t="s">
        <v>84</v>
      </c>
    </row>
    <row r="140" s="2" customFormat="1" ht="16.5" customHeight="1">
      <c r="A140" s="40"/>
      <c r="B140" s="41"/>
      <c r="C140" s="233" t="s">
        <v>213</v>
      </c>
      <c r="D140" s="233" t="s">
        <v>184</v>
      </c>
      <c r="E140" s="234" t="s">
        <v>741</v>
      </c>
      <c r="F140" s="235" t="s">
        <v>742</v>
      </c>
      <c r="G140" s="236" t="s">
        <v>161</v>
      </c>
      <c r="H140" s="237">
        <v>1</v>
      </c>
      <c r="I140" s="238"/>
      <c r="J140" s="239">
        <f>ROUND(I140*H140,2)</f>
        <v>0</v>
      </c>
      <c r="K140" s="235" t="s">
        <v>674</v>
      </c>
      <c r="L140" s="46"/>
      <c r="M140" s="240" t="s">
        <v>32</v>
      </c>
      <c r="N140" s="241" t="s">
        <v>46</v>
      </c>
      <c r="O140" s="86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6" t="s">
        <v>187</v>
      </c>
      <c r="AT140" s="226" t="s">
        <v>184</v>
      </c>
      <c r="AU140" s="226" t="s">
        <v>84</v>
      </c>
      <c r="AY140" s="18" t="s">
        <v>157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8" t="s">
        <v>82</v>
      </c>
      <c r="BK140" s="227">
        <f>ROUND(I140*H140,2)</f>
        <v>0</v>
      </c>
      <c r="BL140" s="18" t="s">
        <v>187</v>
      </c>
      <c r="BM140" s="226" t="s">
        <v>743</v>
      </c>
    </row>
    <row r="141" s="2" customFormat="1">
      <c r="A141" s="40"/>
      <c r="B141" s="41"/>
      <c r="C141" s="42"/>
      <c r="D141" s="249" t="s">
        <v>676</v>
      </c>
      <c r="E141" s="42"/>
      <c r="F141" s="250" t="s">
        <v>744</v>
      </c>
      <c r="G141" s="42"/>
      <c r="H141" s="42"/>
      <c r="I141" s="230"/>
      <c r="J141" s="42"/>
      <c r="K141" s="42"/>
      <c r="L141" s="46"/>
      <c r="M141" s="231"/>
      <c r="N141" s="23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676</v>
      </c>
      <c r="AU141" s="18" t="s">
        <v>84</v>
      </c>
    </row>
    <row r="142" s="2" customFormat="1" ht="16.5" customHeight="1">
      <c r="A142" s="40"/>
      <c r="B142" s="41"/>
      <c r="C142" s="233" t="s">
        <v>217</v>
      </c>
      <c r="D142" s="233" t="s">
        <v>184</v>
      </c>
      <c r="E142" s="234" t="s">
        <v>745</v>
      </c>
      <c r="F142" s="235" t="s">
        <v>746</v>
      </c>
      <c r="G142" s="236" t="s">
        <v>161</v>
      </c>
      <c r="H142" s="237">
        <v>1</v>
      </c>
      <c r="I142" s="238"/>
      <c r="J142" s="239">
        <f>ROUND(I142*H142,2)</f>
        <v>0</v>
      </c>
      <c r="K142" s="235" t="s">
        <v>674</v>
      </c>
      <c r="L142" s="46"/>
      <c r="M142" s="240" t="s">
        <v>32</v>
      </c>
      <c r="N142" s="241" t="s">
        <v>46</v>
      </c>
      <c r="O142" s="86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187</v>
      </c>
      <c r="AT142" s="226" t="s">
        <v>184</v>
      </c>
      <c r="AU142" s="226" t="s">
        <v>84</v>
      </c>
      <c r="AY142" s="18" t="s">
        <v>157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8" t="s">
        <v>82</v>
      </c>
      <c r="BK142" s="227">
        <f>ROUND(I142*H142,2)</f>
        <v>0</v>
      </c>
      <c r="BL142" s="18" t="s">
        <v>187</v>
      </c>
      <c r="BM142" s="226" t="s">
        <v>747</v>
      </c>
    </row>
    <row r="143" s="2" customFormat="1">
      <c r="A143" s="40"/>
      <c r="B143" s="41"/>
      <c r="C143" s="42"/>
      <c r="D143" s="249" t="s">
        <v>676</v>
      </c>
      <c r="E143" s="42"/>
      <c r="F143" s="250" t="s">
        <v>748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676</v>
      </c>
      <c r="AU143" s="18" t="s">
        <v>84</v>
      </c>
    </row>
    <row r="144" s="12" customFormat="1" ht="22.8" customHeight="1">
      <c r="A144" s="12"/>
      <c r="B144" s="200"/>
      <c r="C144" s="201"/>
      <c r="D144" s="202" t="s">
        <v>74</v>
      </c>
      <c r="E144" s="242" t="s">
        <v>749</v>
      </c>
      <c r="F144" s="242" t="s">
        <v>750</v>
      </c>
      <c r="G144" s="201"/>
      <c r="H144" s="201"/>
      <c r="I144" s="204"/>
      <c r="J144" s="243">
        <f>BK144</f>
        <v>0</v>
      </c>
      <c r="K144" s="201"/>
      <c r="L144" s="206"/>
      <c r="M144" s="207"/>
      <c r="N144" s="208"/>
      <c r="O144" s="208"/>
      <c r="P144" s="209">
        <f>SUM(P145:P151)</f>
        <v>0</v>
      </c>
      <c r="Q144" s="208"/>
      <c r="R144" s="209">
        <f>SUM(R145:R151)</f>
        <v>0</v>
      </c>
      <c r="S144" s="208"/>
      <c r="T144" s="210">
        <f>SUM(T145:T151)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1" t="s">
        <v>89</v>
      </c>
      <c r="AT144" s="212" t="s">
        <v>74</v>
      </c>
      <c r="AU144" s="212" t="s">
        <v>82</v>
      </c>
      <c r="AY144" s="211" t="s">
        <v>157</v>
      </c>
      <c r="BK144" s="213">
        <f>SUM(BK145:BK151)</f>
        <v>0</v>
      </c>
    </row>
    <row r="145" s="2" customFormat="1" ht="33" customHeight="1">
      <c r="A145" s="40"/>
      <c r="B145" s="41"/>
      <c r="C145" s="233" t="s">
        <v>8</v>
      </c>
      <c r="D145" s="233" t="s">
        <v>184</v>
      </c>
      <c r="E145" s="234" t="s">
        <v>751</v>
      </c>
      <c r="F145" s="235" t="s">
        <v>752</v>
      </c>
      <c r="G145" s="236" t="s">
        <v>673</v>
      </c>
      <c r="H145" s="237">
        <v>12</v>
      </c>
      <c r="I145" s="238"/>
      <c r="J145" s="239">
        <f>ROUND(I145*H145,2)</f>
        <v>0</v>
      </c>
      <c r="K145" s="235" t="s">
        <v>674</v>
      </c>
      <c r="L145" s="46"/>
      <c r="M145" s="240" t="s">
        <v>32</v>
      </c>
      <c r="N145" s="241" t="s">
        <v>46</v>
      </c>
      <c r="O145" s="86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187</v>
      </c>
      <c r="AT145" s="226" t="s">
        <v>184</v>
      </c>
      <c r="AU145" s="226" t="s">
        <v>84</v>
      </c>
      <c r="AY145" s="18" t="s">
        <v>157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8" t="s">
        <v>82</v>
      </c>
      <c r="BK145" s="227">
        <f>ROUND(I145*H145,2)</f>
        <v>0</v>
      </c>
      <c r="BL145" s="18" t="s">
        <v>187</v>
      </c>
      <c r="BM145" s="226" t="s">
        <v>753</v>
      </c>
    </row>
    <row r="146" s="2" customFormat="1">
      <c r="A146" s="40"/>
      <c r="B146" s="41"/>
      <c r="C146" s="42"/>
      <c r="D146" s="249" t="s">
        <v>676</v>
      </c>
      <c r="E146" s="42"/>
      <c r="F146" s="250" t="s">
        <v>754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8" t="s">
        <v>676</v>
      </c>
      <c r="AU146" s="18" t="s">
        <v>84</v>
      </c>
    </row>
    <row r="147" s="15" customFormat="1">
      <c r="A147" s="15"/>
      <c r="B147" s="273"/>
      <c r="C147" s="274"/>
      <c r="D147" s="228" t="s">
        <v>688</v>
      </c>
      <c r="E147" s="275" t="s">
        <v>32</v>
      </c>
      <c r="F147" s="276" t="s">
        <v>755</v>
      </c>
      <c r="G147" s="274"/>
      <c r="H147" s="275" t="s">
        <v>32</v>
      </c>
      <c r="I147" s="277"/>
      <c r="J147" s="274"/>
      <c r="K147" s="274"/>
      <c r="L147" s="278"/>
      <c r="M147" s="279"/>
      <c r="N147" s="280"/>
      <c r="O147" s="280"/>
      <c r="P147" s="280"/>
      <c r="Q147" s="280"/>
      <c r="R147" s="280"/>
      <c r="S147" s="280"/>
      <c r="T147" s="28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2" t="s">
        <v>688</v>
      </c>
      <c r="AU147" s="282" t="s">
        <v>84</v>
      </c>
      <c r="AV147" s="15" t="s">
        <v>82</v>
      </c>
      <c r="AW147" s="15" t="s">
        <v>37</v>
      </c>
      <c r="AX147" s="15" t="s">
        <v>75</v>
      </c>
      <c r="AY147" s="282" t="s">
        <v>157</v>
      </c>
    </row>
    <row r="148" s="13" customFormat="1">
      <c r="A148" s="13"/>
      <c r="B148" s="251"/>
      <c r="C148" s="252"/>
      <c r="D148" s="228" t="s">
        <v>688</v>
      </c>
      <c r="E148" s="253" t="s">
        <v>32</v>
      </c>
      <c r="F148" s="254" t="s">
        <v>756</v>
      </c>
      <c r="G148" s="252"/>
      <c r="H148" s="255">
        <v>6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688</v>
      </c>
      <c r="AU148" s="261" t="s">
        <v>84</v>
      </c>
      <c r="AV148" s="13" t="s">
        <v>84</v>
      </c>
      <c r="AW148" s="13" t="s">
        <v>37</v>
      </c>
      <c r="AX148" s="13" t="s">
        <v>75</v>
      </c>
      <c r="AY148" s="261" t="s">
        <v>157</v>
      </c>
    </row>
    <row r="149" s="15" customFormat="1">
      <c r="A149" s="15"/>
      <c r="B149" s="273"/>
      <c r="C149" s="274"/>
      <c r="D149" s="228" t="s">
        <v>688</v>
      </c>
      <c r="E149" s="275" t="s">
        <v>32</v>
      </c>
      <c r="F149" s="276" t="s">
        <v>757</v>
      </c>
      <c r="G149" s="274"/>
      <c r="H149" s="275" t="s">
        <v>32</v>
      </c>
      <c r="I149" s="277"/>
      <c r="J149" s="274"/>
      <c r="K149" s="274"/>
      <c r="L149" s="278"/>
      <c r="M149" s="279"/>
      <c r="N149" s="280"/>
      <c r="O149" s="280"/>
      <c r="P149" s="280"/>
      <c r="Q149" s="280"/>
      <c r="R149" s="280"/>
      <c r="S149" s="280"/>
      <c r="T149" s="28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2" t="s">
        <v>688</v>
      </c>
      <c r="AU149" s="282" t="s">
        <v>84</v>
      </c>
      <c r="AV149" s="15" t="s">
        <v>82</v>
      </c>
      <c r="AW149" s="15" t="s">
        <v>37</v>
      </c>
      <c r="AX149" s="15" t="s">
        <v>75</v>
      </c>
      <c r="AY149" s="282" t="s">
        <v>157</v>
      </c>
    </row>
    <row r="150" s="13" customFormat="1">
      <c r="A150" s="13"/>
      <c r="B150" s="251"/>
      <c r="C150" s="252"/>
      <c r="D150" s="228" t="s">
        <v>688</v>
      </c>
      <c r="E150" s="253" t="s">
        <v>32</v>
      </c>
      <c r="F150" s="254" t="s">
        <v>758</v>
      </c>
      <c r="G150" s="252"/>
      <c r="H150" s="255">
        <v>6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688</v>
      </c>
      <c r="AU150" s="261" t="s">
        <v>84</v>
      </c>
      <c r="AV150" s="13" t="s">
        <v>84</v>
      </c>
      <c r="AW150" s="13" t="s">
        <v>37</v>
      </c>
      <c r="AX150" s="13" t="s">
        <v>75</v>
      </c>
      <c r="AY150" s="261" t="s">
        <v>157</v>
      </c>
    </row>
    <row r="151" s="14" customFormat="1">
      <c r="A151" s="14"/>
      <c r="B151" s="262"/>
      <c r="C151" s="263"/>
      <c r="D151" s="228" t="s">
        <v>688</v>
      </c>
      <c r="E151" s="264" t="s">
        <v>32</v>
      </c>
      <c r="F151" s="265" t="s">
        <v>700</v>
      </c>
      <c r="G151" s="263"/>
      <c r="H151" s="266">
        <v>12</v>
      </c>
      <c r="I151" s="267"/>
      <c r="J151" s="263"/>
      <c r="K151" s="263"/>
      <c r="L151" s="268"/>
      <c r="M151" s="283"/>
      <c r="N151" s="284"/>
      <c r="O151" s="284"/>
      <c r="P151" s="284"/>
      <c r="Q151" s="284"/>
      <c r="R151" s="284"/>
      <c r="S151" s="284"/>
      <c r="T151" s="28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2" t="s">
        <v>688</v>
      </c>
      <c r="AU151" s="272" t="s">
        <v>84</v>
      </c>
      <c r="AV151" s="14" t="s">
        <v>94</v>
      </c>
      <c r="AW151" s="14" t="s">
        <v>37</v>
      </c>
      <c r="AX151" s="14" t="s">
        <v>82</v>
      </c>
      <c r="AY151" s="272" t="s">
        <v>157</v>
      </c>
    </row>
    <row r="152" s="2" customFormat="1" ht="6.96" customHeight="1">
      <c r="A152" s="40"/>
      <c r="B152" s="61"/>
      <c r="C152" s="62"/>
      <c r="D152" s="62"/>
      <c r="E152" s="62"/>
      <c r="F152" s="62"/>
      <c r="G152" s="62"/>
      <c r="H152" s="62"/>
      <c r="I152" s="62"/>
      <c r="J152" s="62"/>
      <c r="K152" s="62"/>
      <c r="L152" s="46"/>
      <c r="M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</row>
  </sheetData>
  <sheetProtection sheet="1" autoFilter="0" formatColumns="0" formatRows="0" objects="1" scenarios="1" spinCount="100000" saltValue="RYSKUgpK18RpgtzrxD2Icaczb2B7R4N8JesK+0eV4bmv9lbXig9bbL/o0uyGG9FRc6YYGDqNt+POQcr9IvnY3w==" hashValue="8INn3lBEW+smtFcfBG2LqYLUzpJNUwZfPjDtTZ8D5OMYfhnwm5RFtiqcnNPjhzZOWoJ3N0D1G8XBgRQXU/hd+A==" algorithmName="SHA-512" password="CC35"/>
  <autoFilter ref="C101:K15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8:H88"/>
    <mergeCell ref="E92:H92"/>
    <mergeCell ref="E90:H90"/>
    <mergeCell ref="E94:H94"/>
    <mergeCell ref="L2:V2"/>
  </mergeCells>
  <hyperlinks>
    <hyperlink ref="F106" r:id="rId1" display="https://podminky.urs.cz/item/CS_URS_2022_02/174111101"/>
    <hyperlink ref="F109" r:id="rId2" display="https://podminky.urs.cz/item/CS_URS_2022_02/275121111"/>
    <hyperlink ref="F112" r:id="rId3" display="https://podminky.urs.cz/item/CS_URS_2022_02/961044111"/>
    <hyperlink ref="F116" r:id="rId4" display="https://podminky.urs.cz/item/CS_URS_2022_02/997002511"/>
    <hyperlink ref="F122" r:id="rId5" display="https://podminky.urs.cz/item/CS_URS_2022_02/997002519"/>
    <hyperlink ref="F124" r:id="rId6" display="https://podminky.urs.cz/item/CS_URS_2022_02/997013602"/>
    <hyperlink ref="F128" r:id="rId7" display="https://podminky.urs.cz/item/CS_URS_2022_02/741375021"/>
    <hyperlink ref="F132" r:id="rId8" display="https://podminky.urs.cz/item/CS_URS_2022_02/767662210"/>
    <hyperlink ref="F137" r:id="rId9" display="https://podminky.urs.cz/item/CS_URS_2022_02/218100099"/>
    <hyperlink ref="F139" r:id="rId10" display="https://podminky.urs.cz/item/CS_URS_2022_02/218204011"/>
    <hyperlink ref="F141" r:id="rId11" display="https://podminky.urs.cz/item/CS_URS_2022_02/218204123"/>
    <hyperlink ref="F143" r:id="rId12" display="https://podminky.urs.cz/item/CS_URS_2022_02/218204201"/>
    <hyperlink ref="F146" r:id="rId13" display="https://podminky.urs.cz/item/CS_URS_2022_02/4601311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128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na přejezdu P3283 v km 96,543 v úseku Rumburk - Jiříkov</v>
      </c>
      <c r="F7" s="145"/>
      <c r="G7" s="145"/>
      <c r="H7" s="145"/>
      <c r="L7" s="21"/>
    </row>
    <row r="8">
      <c r="B8" s="21"/>
      <c r="D8" s="145" t="s">
        <v>129</v>
      </c>
      <c r="L8" s="21"/>
    </row>
    <row r="9" s="1" customFormat="1" ht="16.5" customHeight="1">
      <c r="B9" s="21"/>
      <c r="E9" s="146" t="s">
        <v>130</v>
      </c>
      <c r="F9" s="1"/>
      <c r="G9" s="1"/>
      <c r="H9" s="1"/>
      <c r="L9" s="21"/>
    </row>
    <row r="10" s="1" customFormat="1" ht="12" customHeight="1">
      <c r="B10" s="21"/>
      <c r="D10" s="145" t="s">
        <v>131</v>
      </c>
      <c r="L10" s="21"/>
    </row>
    <row r="11" s="2" customFormat="1" ht="16.5" customHeight="1">
      <c r="A11" s="40"/>
      <c r="B11" s="46"/>
      <c r="C11" s="40"/>
      <c r="D11" s="40"/>
      <c r="E11" s="147" t="s">
        <v>132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133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759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26. 9. 2022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23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23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23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ROUND(J92,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ROUND((SUM(BE92:BE102)),  2)</f>
        <v>0</v>
      </c>
      <c r="G37" s="40"/>
      <c r="H37" s="40"/>
      <c r="I37" s="160">
        <v>0.20999999999999999</v>
      </c>
      <c r="J37" s="159">
        <f>ROUND(((SUM(BE92:BE102))*I37),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ROUND((SUM(BF92:BF102)),  2)</f>
        <v>0</v>
      </c>
      <c r="G38" s="40"/>
      <c r="H38" s="40"/>
      <c r="I38" s="160">
        <v>0.14999999999999999</v>
      </c>
      <c r="J38" s="159">
        <f>ROUND(((SUM(BF92:BF102))*I38),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ROUND((SUM(BG92:BG102)),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ROUND((SUM(BH92:BH102)),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ROUND((SUM(BI92:BI102)),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135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na přejezdu P3283 v km 96,543 v úseku Rumburk - Jiříkov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129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130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131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132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133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01.3 - Demontáže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26. 9. 2022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136</v>
      </c>
      <c r="D65" s="175"/>
      <c r="E65" s="175"/>
      <c r="F65" s="175"/>
      <c r="G65" s="175"/>
      <c r="H65" s="175"/>
      <c r="I65" s="175"/>
      <c r="J65" s="176" t="s">
        <v>137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J92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138</v>
      </c>
    </row>
    <row r="68" s="9" customFormat="1" ht="24.96" customHeight="1">
      <c r="A68" s="9"/>
      <c r="B68" s="178"/>
      <c r="C68" s="179"/>
      <c r="D68" s="180" t="s">
        <v>139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4" t="s">
        <v>142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2" t="str">
        <f>E7</f>
        <v>Oprava PZS na přejezdu P3283 v km 96,543 v úseku Rumburk - Jiříkov</v>
      </c>
      <c r="F78" s="33"/>
      <c r="G78" s="33"/>
      <c r="H78" s="33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2"/>
      <c r="C79" s="33" t="s">
        <v>129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2" t="s">
        <v>130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131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40"/>
      <c r="B82" s="41"/>
      <c r="C82" s="42"/>
      <c r="D82" s="42"/>
      <c r="E82" s="173" t="s">
        <v>132</v>
      </c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133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E13</f>
        <v>01.3 - Demontáže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22</v>
      </c>
      <c r="D86" s="42"/>
      <c r="E86" s="42"/>
      <c r="F86" s="28" t="str">
        <f>F16</f>
        <v xml:space="preserve"> </v>
      </c>
      <c r="G86" s="42"/>
      <c r="H86" s="42"/>
      <c r="I86" s="33" t="s">
        <v>24</v>
      </c>
      <c r="J86" s="74" t="str">
        <f>IF(J16="","",J16)</f>
        <v>26. 9. 2022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30</v>
      </c>
      <c r="D88" s="42"/>
      <c r="E88" s="42"/>
      <c r="F88" s="28" t="str">
        <f>E19</f>
        <v xml:space="preserve"> </v>
      </c>
      <c r="G88" s="42"/>
      <c r="H88" s="42"/>
      <c r="I88" s="33" t="s">
        <v>36</v>
      </c>
      <c r="J88" s="38" t="str">
        <f>E25</f>
        <v xml:space="preserve"> 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34</v>
      </c>
      <c r="D89" s="42"/>
      <c r="E89" s="42"/>
      <c r="F89" s="28" t="str">
        <f>IF(E22="","",E22)</f>
        <v>Vyplň údaj</v>
      </c>
      <c r="G89" s="42"/>
      <c r="H89" s="42"/>
      <c r="I89" s="33" t="s">
        <v>38</v>
      </c>
      <c r="J89" s="38" t="str">
        <f>E28</f>
        <v xml:space="preserve"> 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9"/>
      <c r="B91" s="190"/>
      <c r="C91" s="191" t="s">
        <v>143</v>
      </c>
      <c r="D91" s="192" t="s">
        <v>60</v>
      </c>
      <c r="E91" s="192" t="s">
        <v>56</v>
      </c>
      <c r="F91" s="192" t="s">
        <v>57</v>
      </c>
      <c r="G91" s="192" t="s">
        <v>144</v>
      </c>
      <c r="H91" s="192" t="s">
        <v>145</v>
      </c>
      <c r="I91" s="192" t="s">
        <v>146</v>
      </c>
      <c r="J91" s="192" t="s">
        <v>137</v>
      </c>
      <c r="K91" s="193" t="s">
        <v>147</v>
      </c>
      <c r="L91" s="194"/>
      <c r="M91" s="94" t="s">
        <v>32</v>
      </c>
      <c r="N91" s="95" t="s">
        <v>45</v>
      </c>
      <c r="O91" s="95" t="s">
        <v>148</v>
      </c>
      <c r="P91" s="95" t="s">
        <v>149</v>
      </c>
      <c r="Q91" s="95" t="s">
        <v>150</v>
      </c>
      <c r="R91" s="95" t="s">
        <v>151</v>
      </c>
      <c r="S91" s="95" t="s">
        <v>152</v>
      </c>
      <c r="T91" s="96" t="s">
        <v>153</v>
      </c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</row>
    <row r="92" s="2" customFormat="1" ht="22.8" customHeight="1">
      <c r="A92" s="40"/>
      <c r="B92" s="41"/>
      <c r="C92" s="101" t="s">
        <v>154</v>
      </c>
      <c r="D92" s="42"/>
      <c r="E92" s="42"/>
      <c r="F92" s="42"/>
      <c r="G92" s="42"/>
      <c r="H92" s="42"/>
      <c r="I92" s="42"/>
      <c r="J92" s="195">
        <f>BK92</f>
        <v>0</v>
      </c>
      <c r="K92" s="42"/>
      <c r="L92" s="46"/>
      <c r="M92" s="97"/>
      <c r="N92" s="196"/>
      <c r="O92" s="98"/>
      <c r="P92" s="197">
        <f>P93</f>
        <v>0</v>
      </c>
      <c r="Q92" s="98"/>
      <c r="R92" s="197">
        <f>R93</f>
        <v>0</v>
      </c>
      <c r="S92" s="98"/>
      <c r="T92" s="198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74</v>
      </c>
      <c r="AU92" s="18" t="s">
        <v>138</v>
      </c>
      <c r="BK92" s="199">
        <f>BK93</f>
        <v>0</v>
      </c>
    </row>
    <row r="93" s="12" customFormat="1" ht="25.92" customHeight="1">
      <c r="A93" s="12"/>
      <c r="B93" s="200"/>
      <c r="C93" s="201"/>
      <c r="D93" s="202" t="s">
        <v>74</v>
      </c>
      <c r="E93" s="203" t="s">
        <v>155</v>
      </c>
      <c r="F93" s="203" t="s">
        <v>156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f>SUM(P94:P102)</f>
        <v>0</v>
      </c>
      <c r="Q93" s="208"/>
      <c r="R93" s="209">
        <f>SUM(R94:R102)</f>
        <v>0</v>
      </c>
      <c r="S93" s="208"/>
      <c r="T93" s="210">
        <f>SUM(T94:T102)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94</v>
      </c>
      <c r="AT93" s="212" t="s">
        <v>74</v>
      </c>
      <c r="AU93" s="212" t="s">
        <v>75</v>
      </c>
      <c r="AY93" s="211" t="s">
        <v>157</v>
      </c>
      <c r="BK93" s="213">
        <f>SUM(BK94:BK102)</f>
        <v>0</v>
      </c>
    </row>
    <row r="94" s="2" customFormat="1" ht="16.5" customHeight="1">
      <c r="A94" s="40"/>
      <c r="B94" s="41"/>
      <c r="C94" s="233" t="s">
        <v>82</v>
      </c>
      <c r="D94" s="233" t="s">
        <v>184</v>
      </c>
      <c r="E94" s="234" t="s">
        <v>760</v>
      </c>
      <c r="F94" s="235" t="s">
        <v>761</v>
      </c>
      <c r="G94" s="236" t="s">
        <v>161</v>
      </c>
      <c r="H94" s="237">
        <v>1</v>
      </c>
      <c r="I94" s="238"/>
      <c r="J94" s="239">
        <f>ROUND(I94*H94,2)</f>
        <v>0</v>
      </c>
      <c r="K94" s="235" t="s">
        <v>173</v>
      </c>
      <c r="L94" s="46"/>
      <c r="M94" s="240" t="s">
        <v>32</v>
      </c>
      <c r="N94" s="241" t="s">
        <v>46</v>
      </c>
      <c r="O94" s="86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187</v>
      </c>
      <c r="AT94" s="226" t="s">
        <v>184</v>
      </c>
      <c r="AU94" s="226" t="s">
        <v>82</v>
      </c>
      <c r="AY94" s="18" t="s">
        <v>157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8" t="s">
        <v>82</v>
      </c>
      <c r="BK94" s="227">
        <f>ROUND(I94*H94,2)</f>
        <v>0</v>
      </c>
      <c r="BL94" s="18" t="s">
        <v>187</v>
      </c>
      <c r="BM94" s="226" t="s">
        <v>762</v>
      </c>
    </row>
    <row r="95" s="2" customFormat="1" ht="16.5" customHeight="1">
      <c r="A95" s="40"/>
      <c r="B95" s="41"/>
      <c r="C95" s="233" t="s">
        <v>84</v>
      </c>
      <c r="D95" s="233" t="s">
        <v>184</v>
      </c>
      <c r="E95" s="234" t="s">
        <v>763</v>
      </c>
      <c r="F95" s="235" t="s">
        <v>764</v>
      </c>
      <c r="G95" s="236" t="s">
        <v>161</v>
      </c>
      <c r="H95" s="237">
        <v>2</v>
      </c>
      <c r="I95" s="238"/>
      <c r="J95" s="239">
        <f>ROUND(I95*H95,2)</f>
        <v>0</v>
      </c>
      <c r="K95" s="235" t="s">
        <v>173</v>
      </c>
      <c r="L95" s="46"/>
      <c r="M95" s="240" t="s">
        <v>32</v>
      </c>
      <c r="N95" s="241" t="s">
        <v>46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187</v>
      </c>
      <c r="AT95" s="226" t="s">
        <v>184</v>
      </c>
      <c r="AU95" s="226" t="s">
        <v>82</v>
      </c>
      <c r="AY95" s="18" t="s">
        <v>157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8" t="s">
        <v>82</v>
      </c>
      <c r="BK95" s="227">
        <f>ROUND(I95*H95,2)</f>
        <v>0</v>
      </c>
      <c r="BL95" s="18" t="s">
        <v>187</v>
      </c>
      <c r="BM95" s="226" t="s">
        <v>765</v>
      </c>
    </row>
    <row r="96" s="2" customFormat="1" ht="16.5" customHeight="1">
      <c r="A96" s="40"/>
      <c r="B96" s="41"/>
      <c r="C96" s="233" t="s">
        <v>89</v>
      </c>
      <c r="D96" s="233" t="s">
        <v>184</v>
      </c>
      <c r="E96" s="234" t="s">
        <v>766</v>
      </c>
      <c r="F96" s="235" t="s">
        <v>767</v>
      </c>
      <c r="G96" s="236" t="s">
        <v>161</v>
      </c>
      <c r="H96" s="237">
        <v>2</v>
      </c>
      <c r="I96" s="238"/>
      <c r="J96" s="239">
        <f>ROUND(I96*H96,2)</f>
        <v>0</v>
      </c>
      <c r="K96" s="235" t="s">
        <v>173</v>
      </c>
      <c r="L96" s="46"/>
      <c r="M96" s="240" t="s">
        <v>32</v>
      </c>
      <c r="N96" s="241" t="s">
        <v>46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187</v>
      </c>
      <c r="AT96" s="226" t="s">
        <v>184</v>
      </c>
      <c r="AU96" s="226" t="s">
        <v>82</v>
      </c>
      <c r="AY96" s="18" t="s">
        <v>157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8" t="s">
        <v>82</v>
      </c>
      <c r="BK96" s="227">
        <f>ROUND(I96*H96,2)</f>
        <v>0</v>
      </c>
      <c r="BL96" s="18" t="s">
        <v>187</v>
      </c>
      <c r="BM96" s="226" t="s">
        <v>768</v>
      </c>
    </row>
    <row r="97" s="2" customFormat="1" ht="16.5" customHeight="1">
      <c r="A97" s="40"/>
      <c r="B97" s="41"/>
      <c r="C97" s="233" t="s">
        <v>94</v>
      </c>
      <c r="D97" s="233" t="s">
        <v>184</v>
      </c>
      <c r="E97" s="234" t="s">
        <v>769</v>
      </c>
      <c r="F97" s="235" t="s">
        <v>770</v>
      </c>
      <c r="G97" s="236" t="s">
        <v>161</v>
      </c>
      <c r="H97" s="237">
        <v>3</v>
      </c>
      <c r="I97" s="238"/>
      <c r="J97" s="239">
        <f>ROUND(I97*H97,2)</f>
        <v>0</v>
      </c>
      <c r="K97" s="235" t="s">
        <v>173</v>
      </c>
      <c r="L97" s="46"/>
      <c r="M97" s="240" t="s">
        <v>32</v>
      </c>
      <c r="N97" s="241" t="s">
        <v>46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187</v>
      </c>
      <c r="AT97" s="226" t="s">
        <v>184</v>
      </c>
      <c r="AU97" s="226" t="s">
        <v>82</v>
      </c>
      <c r="AY97" s="18" t="s">
        <v>157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8" t="s">
        <v>82</v>
      </c>
      <c r="BK97" s="227">
        <f>ROUND(I97*H97,2)</f>
        <v>0</v>
      </c>
      <c r="BL97" s="18" t="s">
        <v>187</v>
      </c>
      <c r="BM97" s="226" t="s">
        <v>771</v>
      </c>
    </row>
    <row r="98" s="2" customFormat="1" ht="16.5" customHeight="1">
      <c r="A98" s="40"/>
      <c r="B98" s="41"/>
      <c r="C98" s="233" t="s">
        <v>179</v>
      </c>
      <c r="D98" s="233" t="s">
        <v>184</v>
      </c>
      <c r="E98" s="234" t="s">
        <v>772</v>
      </c>
      <c r="F98" s="235" t="s">
        <v>773</v>
      </c>
      <c r="G98" s="236" t="s">
        <v>161</v>
      </c>
      <c r="H98" s="237">
        <v>3</v>
      </c>
      <c r="I98" s="238"/>
      <c r="J98" s="239">
        <f>ROUND(I98*H98,2)</f>
        <v>0</v>
      </c>
      <c r="K98" s="235" t="s">
        <v>173</v>
      </c>
      <c r="L98" s="46"/>
      <c r="M98" s="240" t="s">
        <v>32</v>
      </c>
      <c r="N98" s="241" t="s">
        <v>46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187</v>
      </c>
      <c r="AT98" s="226" t="s">
        <v>184</v>
      </c>
      <c r="AU98" s="226" t="s">
        <v>82</v>
      </c>
      <c r="AY98" s="18" t="s">
        <v>157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8" t="s">
        <v>82</v>
      </c>
      <c r="BK98" s="227">
        <f>ROUND(I98*H98,2)</f>
        <v>0</v>
      </c>
      <c r="BL98" s="18" t="s">
        <v>187</v>
      </c>
      <c r="BM98" s="226" t="s">
        <v>774</v>
      </c>
    </row>
    <row r="99" s="2" customFormat="1">
      <c r="A99" s="40"/>
      <c r="B99" s="41"/>
      <c r="C99" s="42"/>
      <c r="D99" s="228" t="s">
        <v>164</v>
      </c>
      <c r="E99" s="42"/>
      <c r="F99" s="229" t="s">
        <v>775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164</v>
      </c>
      <c r="AU99" s="18" t="s">
        <v>82</v>
      </c>
    </row>
    <row r="100" s="2" customFormat="1" ht="24.15" customHeight="1">
      <c r="A100" s="40"/>
      <c r="B100" s="41"/>
      <c r="C100" s="233" t="s">
        <v>183</v>
      </c>
      <c r="D100" s="233" t="s">
        <v>184</v>
      </c>
      <c r="E100" s="234" t="s">
        <v>776</v>
      </c>
      <c r="F100" s="235" t="s">
        <v>777</v>
      </c>
      <c r="G100" s="236" t="s">
        <v>161</v>
      </c>
      <c r="H100" s="237">
        <v>2</v>
      </c>
      <c r="I100" s="238"/>
      <c r="J100" s="239">
        <f>ROUND(I100*H100,2)</f>
        <v>0</v>
      </c>
      <c r="K100" s="235" t="s">
        <v>173</v>
      </c>
      <c r="L100" s="46"/>
      <c r="M100" s="240" t="s">
        <v>32</v>
      </c>
      <c r="N100" s="241" t="s">
        <v>46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187</v>
      </c>
      <c r="AT100" s="226" t="s">
        <v>184</v>
      </c>
      <c r="AU100" s="226" t="s">
        <v>82</v>
      </c>
      <c r="AY100" s="18" t="s">
        <v>157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8" t="s">
        <v>82</v>
      </c>
      <c r="BK100" s="227">
        <f>ROUND(I100*H100,2)</f>
        <v>0</v>
      </c>
      <c r="BL100" s="18" t="s">
        <v>187</v>
      </c>
      <c r="BM100" s="226" t="s">
        <v>778</v>
      </c>
    </row>
    <row r="101" s="2" customFormat="1" ht="16.5" customHeight="1">
      <c r="A101" s="40"/>
      <c r="B101" s="41"/>
      <c r="C101" s="233" t="s">
        <v>189</v>
      </c>
      <c r="D101" s="233" t="s">
        <v>184</v>
      </c>
      <c r="E101" s="234" t="s">
        <v>779</v>
      </c>
      <c r="F101" s="235" t="s">
        <v>780</v>
      </c>
      <c r="G101" s="236" t="s">
        <v>161</v>
      </c>
      <c r="H101" s="237">
        <v>2</v>
      </c>
      <c r="I101" s="238"/>
      <c r="J101" s="239">
        <f>ROUND(I101*H101,2)</f>
        <v>0</v>
      </c>
      <c r="K101" s="235" t="s">
        <v>173</v>
      </c>
      <c r="L101" s="46"/>
      <c r="M101" s="240" t="s">
        <v>32</v>
      </c>
      <c r="N101" s="241" t="s">
        <v>46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187</v>
      </c>
      <c r="AT101" s="226" t="s">
        <v>184</v>
      </c>
      <c r="AU101" s="226" t="s">
        <v>82</v>
      </c>
      <c r="AY101" s="18" t="s">
        <v>157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8" t="s">
        <v>82</v>
      </c>
      <c r="BK101" s="227">
        <f>ROUND(I101*H101,2)</f>
        <v>0</v>
      </c>
      <c r="BL101" s="18" t="s">
        <v>187</v>
      </c>
      <c r="BM101" s="226" t="s">
        <v>781</v>
      </c>
    </row>
    <row r="102" s="2" customFormat="1" ht="16.5" customHeight="1">
      <c r="A102" s="40"/>
      <c r="B102" s="41"/>
      <c r="C102" s="233" t="s">
        <v>193</v>
      </c>
      <c r="D102" s="233" t="s">
        <v>184</v>
      </c>
      <c r="E102" s="234" t="s">
        <v>782</v>
      </c>
      <c r="F102" s="235" t="s">
        <v>783</v>
      </c>
      <c r="G102" s="236" t="s">
        <v>161</v>
      </c>
      <c r="H102" s="237">
        <v>2</v>
      </c>
      <c r="I102" s="238"/>
      <c r="J102" s="239">
        <f>ROUND(I102*H102,2)</f>
        <v>0</v>
      </c>
      <c r="K102" s="235" t="s">
        <v>173</v>
      </c>
      <c r="L102" s="46"/>
      <c r="M102" s="286" t="s">
        <v>32</v>
      </c>
      <c r="N102" s="287" t="s">
        <v>46</v>
      </c>
      <c r="O102" s="246"/>
      <c r="P102" s="247">
        <f>O102*H102</f>
        <v>0</v>
      </c>
      <c r="Q102" s="247">
        <v>0</v>
      </c>
      <c r="R102" s="247">
        <f>Q102*H102</f>
        <v>0</v>
      </c>
      <c r="S102" s="247">
        <v>0</v>
      </c>
      <c r="T102" s="24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187</v>
      </c>
      <c r="AT102" s="226" t="s">
        <v>184</v>
      </c>
      <c r="AU102" s="226" t="s">
        <v>82</v>
      </c>
      <c r="AY102" s="18" t="s">
        <v>157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8" t="s">
        <v>82</v>
      </c>
      <c r="BK102" s="227">
        <f>ROUND(I102*H102,2)</f>
        <v>0</v>
      </c>
      <c r="BL102" s="18" t="s">
        <v>187</v>
      </c>
      <c r="BM102" s="226" t="s">
        <v>784</v>
      </c>
    </row>
    <row r="103" s="2" customFormat="1" ht="6.96" customHeight="1">
      <c r="A103" s="40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46"/>
      <c r="M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</sheetData>
  <sheetProtection sheet="1" autoFilter="0" formatColumns="0" formatRows="0" objects="1" scenarios="1" spinCount="100000" saltValue="4FKnQyAmY2axOqWoYON+D8f/bFh+O22tMOVTNZGZ5MvkeRQnU8+UZQkKpj6R+T6Is/63eElkyNYHneBED+MnfA==" hashValue="IdJwYucsvA3hDNUEduCDn+tG+2fICSaSpGn4K6YwND6CmGIYpNAI4j3Nd3E++8Ha5xiHSfxfwX87r3atqjUjug==" algorithmName="SHA-512" password="CC35"/>
  <autoFilter ref="C91:K10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128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na přejezdu P3283 v km 96,543 v úseku Rumburk - Jiříkov</v>
      </c>
      <c r="F7" s="145"/>
      <c r="G7" s="145"/>
      <c r="H7" s="145"/>
      <c r="L7" s="21"/>
    </row>
    <row r="8">
      <c r="B8" s="21"/>
      <c r="D8" s="145" t="s">
        <v>129</v>
      </c>
      <c r="L8" s="21"/>
    </row>
    <row r="9" s="1" customFormat="1" ht="16.5" customHeight="1">
      <c r="B9" s="21"/>
      <c r="E9" s="146" t="s">
        <v>130</v>
      </c>
      <c r="F9" s="1"/>
      <c r="G9" s="1"/>
      <c r="H9" s="1"/>
      <c r="L9" s="21"/>
    </row>
    <row r="10" s="1" customFormat="1" ht="12" customHeight="1">
      <c r="B10" s="21"/>
      <c r="D10" s="145" t="s">
        <v>131</v>
      </c>
      <c r="L10" s="21"/>
    </row>
    <row r="11" s="2" customFormat="1" ht="16.5" customHeight="1">
      <c r="A11" s="40"/>
      <c r="B11" s="46"/>
      <c r="C11" s="40"/>
      <c r="D11" s="40"/>
      <c r="E11" s="147" t="s">
        <v>132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133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785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26. 9. 2022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23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23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23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ROUND(J91,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ROUND((SUM(BE91:BE109)),  2)</f>
        <v>0</v>
      </c>
      <c r="G37" s="40"/>
      <c r="H37" s="40"/>
      <c r="I37" s="160">
        <v>0.20999999999999999</v>
      </c>
      <c r="J37" s="159">
        <f>ROUND(((SUM(BE91:BE109))*I37),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ROUND((SUM(BF91:BF109)),  2)</f>
        <v>0</v>
      </c>
      <c r="G38" s="40"/>
      <c r="H38" s="40"/>
      <c r="I38" s="160">
        <v>0.14999999999999999</v>
      </c>
      <c r="J38" s="159">
        <f>ROUND(((SUM(BF91:BF109))*I38),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ROUND((SUM(BG91:BG109)),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ROUND((SUM(BH91:BH109)),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ROUND((SUM(BI91:BI109)),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135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na přejezdu P3283 v km 96,543 v úseku Rumburk - Jiříkov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129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130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131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132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133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01.4 - Dodávky SSZT - NEOCEŇOVAT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26. 9. 2022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136</v>
      </c>
      <c r="D65" s="175"/>
      <c r="E65" s="175"/>
      <c r="F65" s="175"/>
      <c r="G65" s="175"/>
      <c r="H65" s="175"/>
      <c r="I65" s="175"/>
      <c r="J65" s="176" t="s">
        <v>137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J91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138</v>
      </c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8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4" t="s">
        <v>142</v>
      </c>
      <c r="D74" s="42"/>
      <c r="E74" s="42"/>
      <c r="F74" s="42"/>
      <c r="G74" s="42"/>
      <c r="H74" s="42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2" t="str">
        <f>E7</f>
        <v>Oprava PZS na přejezdu P3283 v km 96,543 v úseku Rumburk - Jiříkov</v>
      </c>
      <c r="F77" s="33"/>
      <c r="G77" s="33"/>
      <c r="H77" s="33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2"/>
      <c r="C78" s="33" t="s">
        <v>129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1" customFormat="1" ht="16.5" customHeight="1">
      <c r="B79" s="22"/>
      <c r="C79" s="23"/>
      <c r="D79" s="23"/>
      <c r="E79" s="172" t="s">
        <v>130</v>
      </c>
      <c r="F79" s="23"/>
      <c r="G79" s="23"/>
      <c r="H79" s="23"/>
      <c r="I79" s="23"/>
      <c r="J79" s="23"/>
      <c r="K79" s="23"/>
      <c r="L79" s="21"/>
    </row>
    <row r="80" s="1" customFormat="1" ht="12" customHeight="1">
      <c r="B80" s="22"/>
      <c r="C80" s="33" t="s">
        <v>131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40"/>
      <c r="B81" s="41"/>
      <c r="C81" s="42"/>
      <c r="D81" s="42"/>
      <c r="E81" s="173" t="s">
        <v>132</v>
      </c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133</v>
      </c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E13</f>
        <v>01.4 - Dodávky SSZT - NEOCEŇOVAT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22</v>
      </c>
      <c r="D85" s="42"/>
      <c r="E85" s="42"/>
      <c r="F85" s="28" t="str">
        <f>F16</f>
        <v xml:space="preserve"> </v>
      </c>
      <c r="G85" s="42"/>
      <c r="H85" s="42"/>
      <c r="I85" s="33" t="s">
        <v>24</v>
      </c>
      <c r="J85" s="74" t="str">
        <f>IF(J16="","",J16)</f>
        <v>26. 9. 2022</v>
      </c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3" t="s">
        <v>30</v>
      </c>
      <c r="D87" s="42"/>
      <c r="E87" s="42"/>
      <c r="F87" s="28" t="str">
        <f>E19</f>
        <v xml:space="preserve"> </v>
      </c>
      <c r="G87" s="42"/>
      <c r="H87" s="42"/>
      <c r="I87" s="33" t="s">
        <v>36</v>
      </c>
      <c r="J87" s="38" t="str">
        <f>E25</f>
        <v xml:space="preserve"> 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34</v>
      </c>
      <c r="D88" s="42"/>
      <c r="E88" s="42"/>
      <c r="F88" s="28" t="str">
        <f>IF(E22="","",E22)</f>
        <v>Vyplň údaj</v>
      </c>
      <c r="G88" s="42"/>
      <c r="H88" s="42"/>
      <c r="I88" s="33" t="s">
        <v>38</v>
      </c>
      <c r="J88" s="38" t="str">
        <f>E28</f>
        <v xml:space="preserve"> 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9"/>
      <c r="B90" s="190"/>
      <c r="C90" s="191" t="s">
        <v>143</v>
      </c>
      <c r="D90" s="192" t="s">
        <v>60</v>
      </c>
      <c r="E90" s="192" t="s">
        <v>56</v>
      </c>
      <c r="F90" s="192" t="s">
        <v>57</v>
      </c>
      <c r="G90" s="192" t="s">
        <v>144</v>
      </c>
      <c r="H90" s="192" t="s">
        <v>145</v>
      </c>
      <c r="I90" s="192" t="s">
        <v>146</v>
      </c>
      <c r="J90" s="192" t="s">
        <v>137</v>
      </c>
      <c r="K90" s="193" t="s">
        <v>147</v>
      </c>
      <c r="L90" s="194"/>
      <c r="M90" s="94" t="s">
        <v>32</v>
      </c>
      <c r="N90" s="95" t="s">
        <v>45</v>
      </c>
      <c r="O90" s="95" t="s">
        <v>148</v>
      </c>
      <c r="P90" s="95" t="s">
        <v>149</v>
      </c>
      <c r="Q90" s="95" t="s">
        <v>150</v>
      </c>
      <c r="R90" s="95" t="s">
        <v>151</v>
      </c>
      <c r="S90" s="95" t="s">
        <v>152</v>
      </c>
      <c r="T90" s="96" t="s">
        <v>153</v>
      </c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</row>
    <row r="91" s="2" customFormat="1" ht="22.8" customHeight="1">
      <c r="A91" s="40"/>
      <c r="B91" s="41"/>
      <c r="C91" s="101" t="s">
        <v>154</v>
      </c>
      <c r="D91" s="42"/>
      <c r="E91" s="42"/>
      <c r="F91" s="42"/>
      <c r="G91" s="42"/>
      <c r="H91" s="42"/>
      <c r="I91" s="42"/>
      <c r="J91" s="195">
        <f>BK91</f>
        <v>0</v>
      </c>
      <c r="K91" s="42"/>
      <c r="L91" s="46"/>
      <c r="M91" s="97"/>
      <c r="N91" s="196"/>
      <c r="O91" s="98"/>
      <c r="P91" s="197">
        <f>SUM(P92:P109)</f>
        <v>0</v>
      </c>
      <c r="Q91" s="98"/>
      <c r="R91" s="197">
        <f>SUM(R92:R109)</f>
        <v>0</v>
      </c>
      <c r="S91" s="98"/>
      <c r="T91" s="198">
        <f>SUM(T92:T109)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74</v>
      </c>
      <c r="AU91" s="18" t="s">
        <v>138</v>
      </c>
      <c r="BK91" s="199">
        <f>SUM(BK92:BK109)</f>
        <v>0</v>
      </c>
    </row>
    <row r="92" s="2" customFormat="1" ht="16.5" customHeight="1">
      <c r="A92" s="40"/>
      <c r="B92" s="41"/>
      <c r="C92" s="214" t="s">
        <v>82</v>
      </c>
      <c r="D92" s="214" t="s">
        <v>158</v>
      </c>
      <c r="E92" s="215" t="s">
        <v>786</v>
      </c>
      <c r="F92" s="216" t="s">
        <v>787</v>
      </c>
      <c r="G92" s="217" t="s">
        <v>788</v>
      </c>
      <c r="H92" s="218">
        <v>1</v>
      </c>
      <c r="I92" s="219"/>
      <c r="J92" s="220">
        <f>ROUND(I92*H92,2)</f>
        <v>0</v>
      </c>
      <c r="K92" s="216" t="s">
        <v>32</v>
      </c>
      <c r="L92" s="221"/>
      <c r="M92" s="222" t="s">
        <v>32</v>
      </c>
      <c r="N92" s="223" t="s">
        <v>46</v>
      </c>
      <c r="O92" s="86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162</v>
      </c>
      <c r="AT92" s="226" t="s">
        <v>158</v>
      </c>
      <c r="AU92" s="226" t="s">
        <v>75</v>
      </c>
      <c r="AY92" s="18" t="s">
        <v>157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8" t="s">
        <v>82</v>
      </c>
      <c r="BK92" s="227">
        <f>ROUND(I92*H92,2)</f>
        <v>0</v>
      </c>
      <c r="BL92" s="18" t="s">
        <v>162</v>
      </c>
      <c r="BM92" s="226" t="s">
        <v>789</v>
      </c>
    </row>
    <row r="93" s="2" customFormat="1" ht="16.5" customHeight="1">
      <c r="A93" s="40"/>
      <c r="B93" s="41"/>
      <c r="C93" s="214" t="s">
        <v>84</v>
      </c>
      <c r="D93" s="214" t="s">
        <v>158</v>
      </c>
      <c r="E93" s="215" t="s">
        <v>790</v>
      </c>
      <c r="F93" s="216" t="s">
        <v>791</v>
      </c>
      <c r="G93" s="217" t="s">
        <v>161</v>
      </c>
      <c r="H93" s="218">
        <v>3</v>
      </c>
      <c r="I93" s="219"/>
      <c r="J93" s="220">
        <f>ROUND(I93*H93,2)</f>
        <v>0</v>
      </c>
      <c r="K93" s="216" t="s">
        <v>32</v>
      </c>
      <c r="L93" s="221"/>
      <c r="M93" s="222" t="s">
        <v>32</v>
      </c>
      <c r="N93" s="223" t="s">
        <v>46</v>
      </c>
      <c r="O93" s="86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6" t="s">
        <v>162</v>
      </c>
      <c r="AT93" s="226" t="s">
        <v>158</v>
      </c>
      <c r="AU93" s="226" t="s">
        <v>75</v>
      </c>
      <c r="AY93" s="18" t="s">
        <v>157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8" t="s">
        <v>82</v>
      </c>
      <c r="BK93" s="227">
        <f>ROUND(I93*H93,2)</f>
        <v>0</v>
      </c>
      <c r="BL93" s="18" t="s">
        <v>162</v>
      </c>
      <c r="BM93" s="226" t="s">
        <v>792</v>
      </c>
    </row>
    <row r="94" s="2" customFormat="1" ht="16.5" customHeight="1">
      <c r="A94" s="40"/>
      <c r="B94" s="41"/>
      <c r="C94" s="214" t="s">
        <v>89</v>
      </c>
      <c r="D94" s="214" t="s">
        <v>158</v>
      </c>
      <c r="E94" s="215" t="s">
        <v>793</v>
      </c>
      <c r="F94" s="216" t="s">
        <v>794</v>
      </c>
      <c r="G94" s="217" t="s">
        <v>788</v>
      </c>
      <c r="H94" s="218">
        <v>2</v>
      </c>
      <c r="I94" s="219"/>
      <c r="J94" s="220">
        <f>ROUND(I94*H94,2)</f>
        <v>0</v>
      </c>
      <c r="K94" s="216" t="s">
        <v>32</v>
      </c>
      <c r="L94" s="221"/>
      <c r="M94" s="222" t="s">
        <v>32</v>
      </c>
      <c r="N94" s="223" t="s">
        <v>46</v>
      </c>
      <c r="O94" s="86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162</v>
      </c>
      <c r="AT94" s="226" t="s">
        <v>158</v>
      </c>
      <c r="AU94" s="226" t="s">
        <v>75</v>
      </c>
      <c r="AY94" s="18" t="s">
        <v>157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8" t="s">
        <v>82</v>
      </c>
      <c r="BK94" s="227">
        <f>ROUND(I94*H94,2)</f>
        <v>0</v>
      </c>
      <c r="BL94" s="18" t="s">
        <v>162</v>
      </c>
      <c r="BM94" s="226" t="s">
        <v>795</v>
      </c>
    </row>
    <row r="95" s="2" customFormat="1" ht="16.5" customHeight="1">
      <c r="A95" s="40"/>
      <c r="B95" s="41"/>
      <c r="C95" s="214" t="s">
        <v>94</v>
      </c>
      <c r="D95" s="214" t="s">
        <v>158</v>
      </c>
      <c r="E95" s="215" t="s">
        <v>796</v>
      </c>
      <c r="F95" s="216" t="s">
        <v>797</v>
      </c>
      <c r="G95" s="217" t="s">
        <v>788</v>
      </c>
      <c r="H95" s="218">
        <v>1</v>
      </c>
      <c r="I95" s="219"/>
      <c r="J95" s="220">
        <f>ROUND(I95*H95,2)</f>
        <v>0</v>
      </c>
      <c r="K95" s="216" t="s">
        <v>32</v>
      </c>
      <c r="L95" s="221"/>
      <c r="M95" s="222" t="s">
        <v>32</v>
      </c>
      <c r="N95" s="223" t="s">
        <v>46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162</v>
      </c>
      <c r="AT95" s="226" t="s">
        <v>158</v>
      </c>
      <c r="AU95" s="226" t="s">
        <v>75</v>
      </c>
      <c r="AY95" s="18" t="s">
        <v>157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8" t="s">
        <v>82</v>
      </c>
      <c r="BK95" s="227">
        <f>ROUND(I95*H95,2)</f>
        <v>0</v>
      </c>
      <c r="BL95" s="18" t="s">
        <v>162</v>
      </c>
      <c r="BM95" s="226" t="s">
        <v>798</v>
      </c>
    </row>
    <row r="96" s="2" customFormat="1" ht="16.5" customHeight="1">
      <c r="A96" s="40"/>
      <c r="B96" s="41"/>
      <c r="C96" s="214" t="s">
        <v>179</v>
      </c>
      <c r="D96" s="214" t="s">
        <v>158</v>
      </c>
      <c r="E96" s="215" t="s">
        <v>426</v>
      </c>
      <c r="F96" s="216" t="s">
        <v>799</v>
      </c>
      <c r="G96" s="217" t="s">
        <v>788</v>
      </c>
      <c r="H96" s="218">
        <v>2</v>
      </c>
      <c r="I96" s="219"/>
      <c r="J96" s="220">
        <f>ROUND(I96*H96,2)</f>
        <v>0</v>
      </c>
      <c r="K96" s="216" t="s">
        <v>32</v>
      </c>
      <c r="L96" s="221"/>
      <c r="M96" s="222" t="s">
        <v>32</v>
      </c>
      <c r="N96" s="223" t="s">
        <v>46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162</v>
      </c>
      <c r="AT96" s="226" t="s">
        <v>158</v>
      </c>
      <c r="AU96" s="226" t="s">
        <v>75</v>
      </c>
      <c r="AY96" s="18" t="s">
        <v>157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8" t="s">
        <v>82</v>
      </c>
      <c r="BK96" s="227">
        <f>ROUND(I96*H96,2)</f>
        <v>0</v>
      </c>
      <c r="BL96" s="18" t="s">
        <v>162</v>
      </c>
      <c r="BM96" s="226" t="s">
        <v>800</v>
      </c>
    </row>
    <row r="97" s="2" customFormat="1" ht="16.5" customHeight="1">
      <c r="A97" s="40"/>
      <c r="B97" s="41"/>
      <c r="C97" s="214" t="s">
        <v>183</v>
      </c>
      <c r="D97" s="214" t="s">
        <v>158</v>
      </c>
      <c r="E97" s="215" t="s">
        <v>801</v>
      </c>
      <c r="F97" s="216" t="s">
        <v>802</v>
      </c>
      <c r="G97" s="217" t="s">
        <v>788</v>
      </c>
      <c r="H97" s="218">
        <v>2</v>
      </c>
      <c r="I97" s="219"/>
      <c r="J97" s="220">
        <f>ROUND(I97*H97,2)</f>
        <v>0</v>
      </c>
      <c r="K97" s="216" t="s">
        <v>32</v>
      </c>
      <c r="L97" s="221"/>
      <c r="M97" s="222" t="s">
        <v>32</v>
      </c>
      <c r="N97" s="223" t="s">
        <v>46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162</v>
      </c>
      <c r="AT97" s="226" t="s">
        <v>158</v>
      </c>
      <c r="AU97" s="226" t="s">
        <v>75</v>
      </c>
      <c r="AY97" s="18" t="s">
        <v>157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8" t="s">
        <v>82</v>
      </c>
      <c r="BK97" s="227">
        <f>ROUND(I97*H97,2)</f>
        <v>0</v>
      </c>
      <c r="BL97" s="18" t="s">
        <v>162</v>
      </c>
      <c r="BM97" s="226" t="s">
        <v>803</v>
      </c>
    </row>
    <row r="98" s="2" customFormat="1" ht="16.5" customHeight="1">
      <c r="A98" s="40"/>
      <c r="B98" s="41"/>
      <c r="C98" s="214" t="s">
        <v>189</v>
      </c>
      <c r="D98" s="214" t="s">
        <v>158</v>
      </c>
      <c r="E98" s="215" t="s">
        <v>804</v>
      </c>
      <c r="F98" s="216" t="s">
        <v>805</v>
      </c>
      <c r="G98" s="217" t="s">
        <v>788</v>
      </c>
      <c r="H98" s="218">
        <v>1</v>
      </c>
      <c r="I98" s="219"/>
      <c r="J98" s="220">
        <f>ROUND(I98*H98,2)</f>
        <v>0</v>
      </c>
      <c r="K98" s="216" t="s">
        <v>32</v>
      </c>
      <c r="L98" s="221"/>
      <c r="M98" s="222" t="s">
        <v>32</v>
      </c>
      <c r="N98" s="223" t="s">
        <v>46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162</v>
      </c>
      <c r="AT98" s="226" t="s">
        <v>158</v>
      </c>
      <c r="AU98" s="226" t="s">
        <v>75</v>
      </c>
      <c r="AY98" s="18" t="s">
        <v>157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8" t="s">
        <v>82</v>
      </c>
      <c r="BK98" s="227">
        <f>ROUND(I98*H98,2)</f>
        <v>0</v>
      </c>
      <c r="BL98" s="18" t="s">
        <v>162</v>
      </c>
      <c r="BM98" s="226" t="s">
        <v>806</v>
      </c>
    </row>
    <row r="99" s="2" customFormat="1" ht="16.5" customHeight="1">
      <c r="A99" s="40"/>
      <c r="B99" s="41"/>
      <c r="C99" s="214" t="s">
        <v>193</v>
      </c>
      <c r="D99" s="214" t="s">
        <v>158</v>
      </c>
      <c r="E99" s="215" t="s">
        <v>807</v>
      </c>
      <c r="F99" s="216" t="s">
        <v>808</v>
      </c>
      <c r="G99" s="217" t="s">
        <v>161</v>
      </c>
      <c r="H99" s="218">
        <v>1</v>
      </c>
      <c r="I99" s="219"/>
      <c r="J99" s="220">
        <f>ROUND(I99*H99,2)</f>
        <v>0</v>
      </c>
      <c r="K99" s="216" t="s">
        <v>32</v>
      </c>
      <c r="L99" s="221"/>
      <c r="M99" s="222" t="s">
        <v>32</v>
      </c>
      <c r="N99" s="223" t="s">
        <v>46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162</v>
      </c>
      <c r="AT99" s="226" t="s">
        <v>158</v>
      </c>
      <c r="AU99" s="226" t="s">
        <v>75</v>
      </c>
      <c r="AY99" s="18" t="s">
        <v>157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8" t="s">
        <v>82</v>
      </c>
      <c r="BK99" s="227">
        <f>ROUND(I99*H99,2)</f>
        <v>0</v>
      </c>
      <c r="BL99" s="18" t="s">
        <v>162</v>
      </c>
      <c r="BM99" s="226" t="s">
        <v>809</v>
      </c>
    </row>
    <row r="100" s="2" customFormat="1" ht="16.5" customHeight="1">
      <c r="A100" s="40"/>
      <c r="B100" s="41"/>
      <c r="C100" s="214" t="s">
        <v>197</v>
      </c>
      <c r="D100" s="214" t="s">
        <v>158</v>
      </c>
      <c r="E100" s="215" t="s">
        <v>810</v>
      </c>
      <c r="F100" s="216" t="s">
        <v>811</v>
      </c>
      <c r="G100" s="217" t="s">
        <v>161</v>
      </c>
      <c r="H100" s="218">
        <v>2</v>
      </c>
      <c r="I100" s="219"/>
      <c r="J100" s="220">
        <f>ROUND(I100*H100,2)</f>
        <v>0</v>
      </c>
      <c r="K100" s="216" t="s">
        <v>32</v>
      </c>
      <c r="L100" s="221"/>
      <c r="M100" s="222" t="s">
        <v>32</v>
      </c>
      <c r="N100" s="223" t="s">
        <v>46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162</v>
      </c>
      <c r="AT100" s="226" t="s">
        <v>158</v>
      </c>
      <c r="AU100" s="226" t="s">
        <v>75</v>
      </c>
      <c r="AY100" s="18" t="s">
        <v>157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8" t="s">
        <v>82</v>
      </c>
      <c r="BK100" s="227">
        <f>ROUND(I100*H100,2)</f>
        <v>0</v>
      </c>
      <c r="BL100" s="18" t="s">
        <v>162</v>
      </c>
      <c r="BM100" s="226" t="s">
        <v>812</v>
      </c>
    </row>
    <row r="101" s="2" customFormat="1" ht="16.5" customHeight="1">
      <c r="A101" s="40"/>
      <c r="B101" s="41"/>
      <c r="C101" s="214" t="s">
        <v>201</v>
      </c>
      <c r="D101" s="214" t="s">
        <v>158</v>
      </c>
      <c r="E101" s="215" t="s">
        <v>813</v>
      </c>
      <c r="F101" s="216" t="s">
        <v>814</v>
      </c>
      <c r="G101" s="217" t="s">
        <v>788</v>
      </c>
      <c r="H101" s="218">
        <v>2</v>
      </c>
      <c r="I101" s="219"/>
      <c r="J101" s="220">
        <f>ROUND(I101*H101,2)</f>
        <v>0</v>
      </c>
      <c r="K101" s="216" t="s">
        <v>32</v>
      </c>
      <c r="L101" s="221"/>
      <c r="M101" s="222" t="s">
        <v>32</v>
      </c>
      <c r="N101" s="223" t="s">
        <v>46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162</v>
      </c>
      <c r="AT101" s="226" t="s">
        <v>158</v>
      </c>
      <c r="AU101" s="226" t="s">
        <v>75</v>
      </c>
      <c r="AY101" s="18" t="s">
        <v>157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8" t="s">
        <v>82</v>
      </c>
      <c r="BK101" s="227">
        <f>ROUND(I101*H101,2)</f>
        <v>0</v>
      </c>
      <c r="BL101" s="18" t="s">
        <v>162</v>
      </c>
      <c r="BM101" s="226" t="s">
        <v>815</v>
      </c>
    </row>
    <row r="102" s="2" customFormat="1" ht="16.5" customHeight="1">
      <c r="A102" s="40"/>
      <c r="B102" s="41"/>
      <c r="C102" s="214" t="s">
        <v>205</v>
      </c>
      <c r="D102" s="214" t="s">
        <v>158</v>
      </c>
      <c r="E102" s="215" t="s">
        <v>816</v>
      </c>
      <c r="F102" s="216" t="s">
        <v>817</v>
      </c>
      <c r="G102" s="217" t="s">
        <v>788</v>
      </c>
      <c r="H102" s="218">
        <v>2</v>
      </c>
      <c r="I102" s="219"/>
      <c r="J102" s="220">
        <f>ROUND(I102*H102,2)</f>
        <v>0</v>
      </c>
      <c r="K102" s="216" t="s">
        <v>32</v>
      </c>
      <c r="L102" s="221"/>
      <c r="M102" s="222" t="s">
        <v>32</v>
      </c>
      <c r="N102" s="223" t="s">
        <v>46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162</v>
      </c>
      <c r="AT102" s="226" t="s">
        <v>158</v>
      </c>
      <c r="AU102" s="226" t="s">
        <v>75</v>
      </c>
      <c r="AY102" s="18" t="s">
        <v>157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8" t="s">
        <v>82</v>
      </c>
      <c r="BK102" s="227">
        <f>ROUND(I102*H102,2)</f>
        <v>0</v>
      </c>
      <c r="BL102" s="18" t="s">
        <v>162</v>
      </c>
      <c r="BM102" s="226" t="s">
        <v>818</v>
      </c>
    </row>
    <row r="103" s="2" customFormat="1" ht="16.5" customHeight="1">
      <c r="A103" s="40"/>
      <c r="B103" s="41"/>
      <c r="C103" s="214" t="s">
        <v>209</v>
      </c>
      <c r="D103" s="214" t="s">
        <v>158</v>
      </c>
      <c r="E103" s="215" t="s">
        <v>819</v>
      </c>
      <c r="F103" s="216" t="s">
        <v>820</v>
      </c>
      <c r="G103" s="217" t="s">
        <v>788</v>
      </c>
      <c r="H103" s="218">
        <v>3</v>
      </c>
      <c r="I103" s="219"/>
      <c r="J103" s="220">
        <f>ROUND(I103*H103,2)</f>
        <v>0</v>
      </c>
      <c r="K103" s="216" t="s">
        <v>32</v>
      </c>
      <c r="L103" s="221"/>
      <c r="M103" s="222" t="s">
        <v>32</v>
      </c>
      <c r="N103" s="223" t="s">
        <v>46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162</v>
      </c>
      <c r="AT103" s="226" t="s">
        <v>158</v>
      </c>
      <c r="AU103" s="226" t="s">
        <v>75</v>
      </c>
      <c r="AY103" s="18" t="s">
        <v>157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8" t="s">
        <v>82</v>
      </c>
      <c r="BK103" s="227">
        <f>ROUND(I103*H103,2)</f>
        <v>0</v>
      </c>
      <c r="BL103" s="18" t="s">
        <v>162</v>
      </c>
      <c r="BM103" s="226" t="s">
        <v>821</v>
      </c>
    </row>
    <row r="104" s="2" customFormat="1" ht="16.5" customHeight="1">
      <c r="A104" s="40"/>
      <c r="B104" s="41"/>
      <c r="C104" s="214" t="s">
        <v>213</v>
      </c>
      <c r="D104" s="214" t="s">
        <v>158</v>
      </c>
      <c r="E104" s="215" t="s">
        <v>822</v>
      </c>
      <c r="F104" s="216" t="s">
        <v>823</v>
      </c>
      <c r="G104" s="217" t="s">
        <v>788</v>
      </c>
      <c r="H104" s="218">
        <v>2</v>
      </c>
      <c r="I104" s="219"/>
      <c r="J104" s="220">
        <f>ROUND(I104*H104,2)</f>
        <v>0</v>
      </c>
      <c r="K104" s="216" t="s">
        <v>32</v>
      </c>
      <c r="L104" s="221"/>
      <c r="M104" s="222" t="s">
        <v>32</v>
      </c>
      <c r="N104" s="223" t="s">
        <v>46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162</v>
      </c>
      <c r="AT104" s="226" t="s">
        <v>158</v>
      </c>
      <c r="AU104" s="226" t="s">
        <v>75</v>
      </c>
      <c r="AY104" s="18" t="s">
        <v>157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8" t="s">
        <v>82</v>
      </c>
      <c r="BK104" s="227">
        <f>ROUND(I104*H104,2)</f>
        <v>0</v>
      </c>
      <c r="BL104" s="18" t="s">
        <v>162</v>
      </c>
      <c r="BM104" s="226" t="s">
        <v>824</v>
      </c>
    </row>
    <row r="105" s="2" customFormat="1" ht="16.5" customHeight="1">
      <c r="A105" s="40"/>
      <c r="B105" s="41"/>
      <c r="C105" s="214" t="s">
        <v>217</v>
      </c>
      <c r="D105" s="214" t="s">
        <v>158</v>
      </c>
      <c r="E105" s="215" t="s">
        <v>825</v>
      </c>
      <c r="F105" s="216" t="s">
        <v>826</v>
      </c>
      <c r="G105" s="217" t="s">
        <v>161</v>
      </c>
      <c r="H105" s="218">
        <v>3</v>
      </c>
      <c r="I105" s="219"/>
      <c r="J105" s="220">
        <f>ROUND(I105*H105,2)</f>
        <v>0</v>
      </c>
      <c r="K105" s="216" t="s">
        <v>32</v>
      </c>
      <c r="L105" s="221"/>
      <c r="M105" s="222" t="s">
        <v>32</v>
      </c>
      <c r="N105" s="223" t="s">
        <v>46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162</v>
      </c>
      <c r="AT105" s="226" t="s">
        <v>158</v>
      </c>
      <c r="AU105" s="226" t="s">
        <v>75</v>
      </c>
      <c r="AY105" s="18" t="s">
        <v>157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8" t="s">
        <v>82</v>
      </c>
      <c r="BK105" s="227">
        <f>ROUND(I105*H105,2)</f>
        <v>0</v>
      </c>
      <c r="BL105" s="18" t="s">
        <v>162</v>
      </c>
      <c r="BM105" s="226" t="s">
        <v>827</v>
      </c>
    </row>
    <row r="106" s="2" customFormat="1" ht="16.5" customHeight="1">
      <c r="A106" s="40"/>
      <c r="B106" s="41"/>
      <c r="C106" s="214" t="s">
        <v>8</v>
      </c>
      <c r="D106" s="214" t="s">
        <v>158</v>
      </c>
      <c r="E106" s="215" t="s">
        <v>828</v>
      </c>
      <c r="F106" s="216" t="s">
        <v>829</v>
      </c>
      <c r="G106" s="217" t="s">
        <v>161</v>
      </c>
      <c r="H106" s="218">
        <v>2</v>
      </c>
      <c r="I106" s="219"/>
      <c r="J106" s="220">
        <f>ROUND(I106*H106,2)</f>
        <v>0</v>
      </c>
      <c r="K106" s="216" t="s">
        <v>32</v>
      </c>
      <c r="L106" s="221"/>
      <c r="M106" s="222" t="s">
        <v>32</v>
      </c>
      <c r="N106" s="223" t="s">
        <v>46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162</v>
      </c>
      <c r="AT106" s="226" t="s">
        <v>158</v>
      </c>
      <c r="AU106" s="226" t="s">
        <v>75</v>
      </c>
      <c r="AY106" s="18" t="s">
        <v>157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8" t="s">
        <v>82</v>
      </c>
      <c r="BK106" s="227">
        <f>ROUND(I106*H106,2)</f>
        <v>0</v>
      </c>
      <c r="BL106" s="18" t="s">
        <v>162</v>
      </c>
      <c r="BM106" s="226" t="s">
        <v>830</v>
      </c>
    </row>
    <row r="107" s="2" customFormat="1" ht="16.5" customHeight="1">
      <c r="A107" s="40"/>
      <c r="B107" s="41"/>
      <c r="C107" s="214" t="s">
        <v>224</v>
      </c>
      <c r="D107" s="214" t="s">
        <v>158</v>
      </c>
      <c r="E107" s="215" t="s">
        <v>831</v>
      </c>
      <c r="F107" s="216" t="s">
        <v>832</v>
      </c>
      <c r="G107" s="217" t="s">
        <v>788</v>
      </c>
      <c r="H107" s="218">
        <v>2</v>
      </c>
      <c r="I107" s="219"/>
      <c r="J107" s="220">
        <f>ROUND(I107*H107,2)</f>
        <v>0</v>
      </c>
      <c r="K107" s="216" t="s">
        <v>32</v>
      </c>
      <c r="L107" s="221"/>
      <c r="M107" s="222" t="s">
        <v>32</v>
      </c>
      <c r="N107" s="223" t="s">
        <v>46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162</v>
      </c>
      <c r="AT107" s="226" t="s">
        <v>158</v>
      </c>
      <c r="AU107" s="226" t="s">
        <v>75</v>
      </c>
      <c r="AY107" s="18" t="s">
        <v>157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8" t="s">
        <v>82</v>
      </c>
      <c r="BK107" s="227">
        <f>ROUND(I107*H107,2)</f>
        <v>0</v>
      </c>
      <c r="BL107" s="18" t="s">
        <v>162</v>
      </c>
      <c r="BM107" s="226" t="s">
        <v>833</v>
      </c>
    </row>
    <row r="108" s="2" customFormat="1" ht="16.5" customHeight="1">
      <c r="A108" s="40"/>
      <c r="B108" s="41"/>
      <c r="C108" s="214" t="s">
        <v>228</v>
      </c>
      <c r="D108" s="214" t="s">
        <v>158</v>
      </c>
      <c r="E108" s="215" t="s">
        <v>834</v>
      </c>
      <c r="F108" s="216" t="s">
        <v>835</v>
      </c>
      <c r="G108" s="217" t="s">
        <v>788</v>
      </c>
      <c r="H108" s="218">
        <v>9</v>
      </c>
      <c r="I108" s="219"/>
      <c r="J108" s="220">
        <f>ROUND(I108*H108,2)</f>
        <v>0</v>
      </c>
      <c r="K108" s="216" t="s">
        <v>32</v>
      </c>
      <c r="L108" s="221"/>
      <c r="M108" s="222" t="s">
        <v>32</v>
      </c>
      <c r="N108" s="223" t="s">
        <v>46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162</v>
      </c>
      <c r="AT108" s="226" t="s">
        <v>158</v>
      </c>
      <c r="AU108" s="226" t="s">
        <v>75</v>
      </c>
      <c r="AY108" s="18" t="s">
        <v>157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8" t="s">
        <v>82</v>
      </c>
      <c r="BK108" s="227">
        <f>ROUND(I108*H108,2)</f>
        <v>0</v>
      </c>
      <c r="BL108" s="18" t="s">
        <v>162</v>
      </c>
      <c r="BM108" s="226" t="s">
        <v>836</v>
      </c>
    </row>
    <row r="109" s="2" customFormat="1" ht="16.5" customHeight="1">
      <c r="A109" s="40"/>
      <c r="B109" s="41"/>
      <c r="C109" s="214" t="s">
        <v>232</v>
      </c>
      <c r="D109" s="214" t="s">
        <v>158</v>
      </c>
      <c r="E109" s="215" t="s">
        <v>837</v>
      </c>
      <c r="F109" s="216" t="s">
        <v>838</v>
      </c>
      <c r="G109" s="217" t="s">
        <v>161</v>
      </c>
      <c r="H109" s="218">
        <v>2</v>
      </c>
      <c r="I109" s="219"/>
      <c r="J109" s="220">
        <f>ROUND(I109*H109,2)</f>
        <v>0</v>
      </c>
      <c r="K109" s="216" t="s">
        <v>168</v>
      </c>
      <c r="L109" s="221"/>
      <c r="M109" s="244" t="s">
        <v>32</v>
      </c>
      <c r="N109" s="245" t="s">
        <v>46</v>
      </c>
      <c r="O109" s="246"/>
      <c r="P109" s="247">
        <f>O109*H109</f>
        <v>0</v>
      </c>
      <c r="Q109" s="247">
        <v>0</v>
      </c>
      <c r="R109" s="247">
        <f>Q109*H109</f>
        <v>0</v>
      </c>
      <c r="S109" s="247">
        <v>0</v>
      </c>
      <c r="T109" s="24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162</v>
      </c>
      <c r="AT109" s="226" t="s">
        <v>158</v>
      </c>
      <c r="AU109" s="226" t="s">
        <v>75</v>
      </c>
      <c r="AY109" s="18" t="s">
        <v>157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8" t="s">
        <v>82</v>
      </c>
      <c r="BK109" s="227">
        <f>ROUND(I109*H109,2)</f>
        <v>0</v>
      </c>
      <c r="BL109" s="18" t="s">
        <v>162</v>
      </c>
      <c r="BM109" s="226" t="s">
        <v>839</v>
      </c>
    </row>
    <row r="110" s="2" customFormat="1" ht="6.96" customHeight="1">
      <c r="A110" s="40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46"/>
      <c r="M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</sheetData>
  <sheetProtection sheet="1" autoFilter="0" formatColumns="0" formatRows="0" objects="1" scenarios="1" spinCount="100000" saltValue="nUsxtY+oBONLzqTr0t+LTatZBFzv45Urs76N00tOvUh9ykrb0Vsj1XIaNVgpv8NOtsbnPltCbzNDujtEmVrTfw==" hashValue="jNbIymCD3OWKLd+5+ELttLAG3jEqsm9v3iOgFUlUpCAAcJ2hbp0rmeyPliN1oquwJ8QvTkNw86bjbYDDJokrbQ==" algorithmName="SHA-512" password="CC35"/>
  <autoFilter ref="C90:K10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128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na přejezdu P3283 v km 96,543 v úseku Rumburk - Jiříkov</v>
      </c>
      <c r="F7" s="145"/>
      <c r="G7" s="145"/>
      <c r="H7" s="145"/>
      <c r="L7" s="21"/>
    </row>
    <row r="8" s="1" customFormat="1" ht="12" customHeight="1">
      <c r="B8" s="21"/>
      <c r="D8" s="145" t="s">
        <v>129</v>
      </c>
      <c r="L8" s="21"/>
    </row>
    <row r="9" s="2" customFormat="1" ht="16.5" customHeight="1">
      <c r="A9" s="40"/>
      <c r="B9" s="46"/>
      <c r="C9" s="40"/>
      <c r="D9" s="40"/>
      <c r="E9" s="146" t="s">
        <v>130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131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9" t="s">
        <v>840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32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22</v>
      </c>
      <c r="E14" s="40"/>
      <c r="F14" s="135" t="s">
        <v>23</v>
      </c>
      <c r="G14" s="40"/>
      <c r="H14" s="40"/>
      <c r="I14" s="145" t="s">
        <v>24</v>
      </c>
      <c r="J14" s="150" t="str">
        <f>'Rekapitulace stavby'!AN8</f>
        <v>26. 9. 2022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30</v>
      </c>
      <c r="E16" s="40"/>
      <c r="F16" s="40"/>
      <c r="G16" s="40"/>
      <c r="H16" s="40"/>
      <c r="I16" s="145" t="s">
        <v>31</v>
      </c>
      <c r="J16" s="135" t="str">
        <f>IF('Rekapitulace stavby'!AN10="","",'Rekapitulace stavby'!AN10)</f>
        <v/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5" t="s">
        <v>33</v>
      </c>
      <c r="J17" s="135" t="str">
        <f>IF('Rekapitulace stavby'!AN11="","",'Rekapitulace stavby'!AN11)</f>
        <v/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34</v>
      </c>
      <c r="E19" s="40"/>
      <c r="F19" s="40"/>
      <c r="G19" s="40"/>
      <c r="H19" s="40"/>
      <c r="I19" s="145" t="s">
        <v>31</v>
      </c>
      <c r="J19" s="34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5" t="s">
        <v>33</v>
      </c>
      <c r="J20" s="34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36</v>
      </c>
      <c r="E22" s="40"/>
      <c r="F22" s="40"/>
      <c r="G22" s="40"/>
      <c r="H22" s="40"/>
      <c r="I22" s="145" t="s">
        <v>31</v>
      </c>
      <c r="J22" s="135" t="str">
        <f>IF('Rekapitulace stavby'!AN16="","",'Rekapitulace stavby'!AN16)</f>
        <v/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5" t="s">
        <v>33</v>
      </c>
      <c r="J23" s="135" t="str">
        <f>IF('Rekapitulace stavby'!AN17="","",'Rekapitulace stavby'!AN17)</f>
        <v/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38</v>
      </c>
      <c r="E25" s="40"/>
      <c r="F25" s="40"/>
      <c r="G25" s="40"/>
      <c r="H25" s="40"/>
      <c r="I25" s="145" t="s">
        <v>31</v>
      </c>
      <c r="J25" s="135" t="str">
        <f>IF('Rekapitulace stavby'!AN19="","",'Rekapitulace stavby'!AN19)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33</v>
      </c>
      <c r="J26" s="135" t="str">
        <f>IF('Rekapitulace stavby'!AN20="","",'Rekapitulace stavby'!AN20)</f>
        <v/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39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1"/>
      <c r="B29" s="152"/>
      <c r="C29" s="151"/>
      <c r="D29" s="151"/>
      <c r="E29" s="153" t="s">
        <v>32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41</v>
      </c>
      <c r="E32" s="40"/>
      <c r="F32" s="40"/>
      <c r="G32" s="40"/>
      <c r="H32" s="40"/>
      <c r="I32" s="40"/>
      <c r="J32" s="157">
        <f>ROUND(J86,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43</v>
      </c>
      <c r="G34" s="40"/>
      <c r="H34" s="40"/>
      <c r="I34" s="158" t="s">
        <v>42</v>
      </c>
      <c r="J34" s="158" t="s">
        <v>44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47" t="s">
        <v>45</v>
      </c>
      <c r="E35" s="145" t="s">
        <v>46</v>
      </c>
      <c r="F35" s="159">
        <f>ROUND((SUM(BE86:BE119)),  2)</f>
        <v>0</v>
      </c>
      <c r="G35" s="40"/>
      <c r="H35" s="40"/>
      <c r="I35" s="160">
        <v>0.20999999999999999</v>
      </c>
      <c r="J35" s="159">
        <f>ROUND(((SUM(BE86:BE119))*I35),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47</v>
      </c>
      <c r="F36" s="159">
        <f>ROUND((SUM(BF86:BF119)),  2)</f>
        <v>0</v>
      </c>
      <c r="G36" s="40"/>
      <c r="H36" s="40"/>
      <c r="I36" s="160">
        <v>0.14999999999999999</v>
      </c>
      <c r="J36" s="159">
        <f>ROUND(((SUM(BF86:BF119))*I36),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48</v>
      </c>
      <c r="F37" s="159">
        <f>ROUND((SUM(BG86:BG119)),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49</v>
      </c>
      <c r="F38" s="159">
        <f>ROUND((SUM(BH86:BH119)),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50</v>
      </c>
      <c r="F39" s="159">
        <f>ROUND((SUM(BI86:BI119)),  2)</f>
        <v>0</v>
      </c>
      <c r="G39" s="40"/>
      <c r="H39" s="40"/>
      <c r="I39" s="160">
        <v>0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51</v>
      </c>
      <c r="E41" s="163"/>
      <c r="F41" s="163"/>
      <c r="G41" s="164" t="s">
        <v>52</v>
      </c>
      <c r="H41" s="165" t="s">
        <v>53</v>
      </c>
      <c r="I41" s="163"/>
      <c r="J41" s="166">
        <f>SUM(J32:J39)</f>
        <v>0</v>
      </c>
      <c r="K41" s="167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135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Oprava PZS na přejezdu P3283 v km 96,543 v úseku Rumburk - Jiříkov</v>
      </c>
      <c r="F50" s="33"/>
      <c r="G50" s="33"/>
      <c r="H50" s="33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2" t="s">
        <v>130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131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02 - Počítače náprav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 xml:space="preserve"> </v>
      </c>
      <c r="G56" s="42"/>
      <c r="H56" s="42"/>
      <c r="I56" s="33" t="s">
        <v>24</v>
      </c>
      <c r="J56" s="74" t="str">
        <f>IF(J14="","",J14)</f>
        <v>26. 9. 2022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 xml:space="preserve"> </v>
      </c>
      <c r="G58" s="42"/>
      <c r="H58" s="42"/>
      <c r="I58" s="33" t="s">
        <v>36</v>
      </c>
      <c r="J58" s="38" t="str">
        <f>E23</f>
        <v xml:space="preserve"> 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34</v>
      </c>
      <c r="D59" s="42"/>
      <c r="E59" s="42"/>
      <c r="F59" s="28" t="str">
        <f>IF(E20="","",E20)</f>
        <v>Vyplň údaj</v>
      </c>
      <c r="G59" s="42"/>
      <c r="H59" s="42"/>
      <c r="I59" s="33" t="s">
        <v>38</v>
      </c>
      <c r="J59" s="38" t="str">
        <f>E26</f>
        <v xml:space="preserve"> 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136</v>
      </c>
      <c r="D61" s="175"/>
      <c r="E61" s="175"/>
      <c r="F61" s="175"/>
      <c r="G61" s="175"/>
      <c r="H61" s="175"/>
      <c r="I61" s="175"/>
      <c r="J61" s="176" t="s">
        <v>137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73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138</v>
      </c>
    </row>
    <row r="64" s="9" customFormat="1" ht="24.96" customHeight="1">
      <c r="A64" s="9"/>
      <c r="B64" s="178"/>
      <c r="C64" s="179"/>
      <c r="D64" s="180" t="s">
        <v>139</v>
      </c>
      <c r="E64" s="181"/>
      <c r="F64" s="181"/>
      <c r="G64" s="181"/>
      <c r="H64" s="181"/>
      <c r="I64" s="181"/>
      <c r="J64" s="182">
        <f>J105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4" t="s">
        <v>142</v>
      </c>
      <c r="D71" s="42"/>
      <c r="E71" s="42"/>
      <c r="F71" s="42"/>
      <c r="G71" s="42"/>
      <c r="H71" s="42"/>
      <c r="I71" s="42"/>
      <c r="J71" s="42"/>
      <c r="K71" s="4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16</v>
      </c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2" t="str">
        <f>E7</f>
        <v>Oprava PZS na přejezdu P3283 v km 96,543 v úseku Rumburk - Jiříkov</v>
      </c>
      <c r="F74" s="33"/>
      <c r="G74" s="33"/>
      <c r="H74" s="33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2"/>
      <c r="C75" s="33" t="s">
        <v>129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40"/>
      <c r="B76" s="41"/>
      <c r="C76" s="42"/>
      <c r="D76" s="42"/>
      <c r="E76" s="172" t="s">
        <v>130</v>
      </c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131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02 - Počítače náprav</v>
      </c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F14</f>
        <v xml:space="preserve"> </v>
      </c>
      <c r="G80" s="42"/>
      <c r="H80" s="42"/>
      <c r="I80" s="33" t="s">
        <v>24</v>
      </c>
      <c r="J80" s="74" t="str">
        <f>IF(J14="","",J14)</f>
        <v>26. 9. 2022</v>
      </c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30</v>
      </c>
      <c r="D82" s="42"/>
      <c r="E82" s="42"/>
      <c r="F82" s="28" t="str">
        <f>E17</f>
        <v xml:space="preserve"> </v>
      </c>
      <c r="G82" s="42"/>
      <c r="H82" s="42"/>
      <c r="I82" s="33" t="s">
        <v>36</v>
      </c>
      <c r="J82" s="38" t="str">
        <f>E23</f>
        <v xml:space="preserve"> </v>
      </c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34</v>
      </c>
      <c r="D83" s="42"/>
      <c r="E83" s="42"/>
      <c r="F83" s="28" t="str">
        <f>IF(E20="","",E20)</f>
        <v>Vyplň údaj</v>
      </c>
      <c r="G83" s="42"/>
      <c r="H83" s="42"/>
      <c r="I83" s="33" t="s">
        <v>38</v>
      </c>
      <c r="J83" s="38" t="str">
        <f>E26</f>
        <v xml:space="preserve"> </v>
      </c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9"/>
      <c r="B85" s="190"/>
      <c r="C85" s="191" t="s">
        <v>143</v>
      </c>
      <c r="D85" s="192" t="s">
        <v>60</v>
      </c>
      <c r="E85" s="192" t="s">
        <v>56</v>
      </c>
      <c r="F85" s="192" t="s">
        <v>57</v>
      </c>
      <c r="G85" s="192" t="s">
        <v>144</v>
      </c>
      <c r="H85" s="192" t="s">
        <v>145</v>
      </c>
      <c r="I85" s="192" t="s">
        <v>146</v>
      </c>
      <c r="J85" s="192" t="s">
        <v>137</v>
      </c>
      <c r="K85" s="193" t="s">
        <v>147</v>
      </c>
      <c r="L85" s="194"/>
      <c r="M85" s="94" t="s">
        <v>32</v>
      </c>
      <c r="N85" s="95" t="s">
        <v>45</v>
      </c>
      <c r="O85" s="95" t="s">
        <v>148</v>
      </c>
      <c r="P85" s="95" t="s">
        <v>149</v>
      </c>
      <c r="Q85" s="95" t="s">
        <v>150</v>
      </c>
      <c r="R85" s="95" t="s">
        <v>151</v>
      </c>
      <c r="S85" s="95" t="s">
        <v>152</v>
      </c>
      <c r="T85" s="96" t="s">
        <v>153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40"/>
      <c r="B86" s="41"/>
      <c r="C86" s="101" t="s">
        <v>154</v>
      </c>
      <c r="D86" s="42"/>
      <c r="E86" s="42"/>
      <c r="F86" s="42"/>
      <c r="G86" s="42"/>
      <c r="H86" s="42"/>
      <c r="I86" s="42"/>
      <c r="J86" s="195">
        <f>BK86</f>
        <v>0</v>
      </c>
      <c r="K86" s="42"/>
      <c r="L86" s="46"/>
      <c r="M86" s="97"/>
      <c r="N86" s="196"/>
      <c r="O86" s="98"/>
      <c r="P86" s="197">
        <f>P87+SUM(P88:P105)</f>
        <v>0</v>
      </c>
      <c r="Q86" s="98"/>
      <c r="R86" s="197">
        <f>R87+SUM(R88:R105)</f>
        <v>0</v>
      </c>
      <c r="S86" s="98"/>
      <c r="T86" s="198">
        <f>T87+SUM(T88:T105)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74</v>
      </c>
      <c r="AU86" s="18" t="s">
        <v>138</v>
      </c>
      <c r="BK86" s="199">
        <f>BK87+SUM(BK88:BK105)</f>
        <v>0</v>
      </c>
    </row>
    <row r="87" s="2" customFormat="1" ht="16.5" customHeight="1">
      <c r="A87" s="40"/>
      <c r="B87" s="41"/>
      <c r="C87" s="214" t="s">
        <v>82</v>
      </c>
      <c r="D87" s="214" t="s">
        <v>158</v>
      </c>
      <c r="E87" s="215" t="s">
        <v>841</v>
      </c>
      <c r="F87" s="216" t="s">
        <v>842</v>
      </c>
      <c r="G87" s="217" t="s">
        <v>161</v>
      </c>
      <c r="H87" s="218">
        <v>1</v>
      </c>
      <c r="I87" s="219"/>
      <c r="J87" s="220">
        <f>ROUND(I87*H87,2)</f>
        <v>0</v>
      </c>
      <c r="K87" s="216" t="s">
        <v>173</v>
      </c>
      <c r="L87" s="221"/>
      <c r="M87" s="222" t="s">
        <v>32</v>
      </c>
      <c r="N87" s="223" t="s">
        <v>46</v>
      </c>
      <c r="O87" s="86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6" t="s">
        <v>162</v>
      </c>
      <c r="AT87" s="226" t="s">
        <v>158</v>
      </c>
      <c r="AU87" s="226" t="s">
        <v>75</v>
      </c>
      <c r="AY87" s="18" t="s">
        <v>157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18" t="s">
        <v>82</v>
      </c>
      <c r="BK87" s="227">
        <f>ROUND(I87*H87,2)</f>
        <v>0</v>
      </c>
      <c r="BL87" s="18" t="s">
        <v>162</v>
      </c>
      <c r="BM87" s="226" t="s">
        <v>843</v>
      </c>
    </row>
    <row r="88" s="2" customFormat="1" ht="16.5" customHeight="1">
      <c r="A88" s="40"/>
      <c r="B88" s="41"/>
      <c r="C88" s="214" t="s">
        <v>84</v>
      </c>
      <c r="D88" s="214" t="s">
        <v>158</v>
      </c>
      <c r="E88" s="215" t="s">
        <v>844</v>
      </c>
      <c r="F88" s="216" t="s">
        <v>845</v>
      </c>
      <c r="G88" s="217" t="s">
        <v>161</v>
      </c>
      <c r="H88" s="218">
        <v>1</v>
      </c>
      <c r="I88" s="219"/>
      <c r="J88" s="220">
        <f>ROUND(I88*H88,2)</f>
        <v>0</v>
      </c>
      <c r="K88" s="216" t="s">
        <v>173</v>
      </c>
      <c r="L88" s="221"/>
      <c r="M88" s="222" t="s">
        <v>32</v>
      </c>
      <c r="N88" s="223" t="s">
        <v>46</v>
      </c>
      <c r="O88" s="86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6" t="s">
        <v>162</v>
      </c>
      <c r="AT88" s="226" t="s">
        <v>158</v>
      </c>
      <c r="AU88" s="226" t="s">
        <v>75</v>
      </c>
      <c r="AY88" s="18" t="s">
        <v>157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8" t="s">
        <v>82</v>
      </c>
      <c r="BK88" s="227">
        <f>ROUND(I88*H88,2)</f>
        <v>0</v>
      </c>
      <c r="BL88" s="18" t="s">
        <v>162</v>
      </c>
      <c r="BM88" s="226" t="s">
        <v>846</v>
      </c>
    </row>
    <row r="89" s="2" customFormat="1" ht="16.5" customHeight="1">
      <c r="A89" s="40"/>
      <c r="B89" s="41"/>
      <c r="C89" s="214" t="s">
        <v>89</v>
      </c>
      <c r="D89" s="214" t="s">
        <v>158</v>
      </c>
      <c r="E89" s="215" t="s">
        <v>847</v>
      </c>
      <c r="F89" s="216" t="s">
        <v>848</v>
      </c>
      <c r="G89" s="217" t="s">
        <v>161</v>
      </c>
      <c r="H89" s="218">
        <v>4</v>
      </c>
      <c r="I89" s="219"/>
      <c r="J89" s="220">
        <f>ROUND(I89*H89,2)</f>
        <v>0</v>
      </c>
      <c r="K89" s="216" t="s">
        <v>173</v>
      </c>
      <c r="L89" s="221"/>
      <c r="M89" s="222" t="s">
        <v>32</v>
      </c>
      <c r="N89" s="223" t="s">
        <v>46</v>
      </c>
      <c r="O89" s="86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6" t="s">
        <v>162</v>
      </c>
      <c r="AT89" s="226" t="s">
        <v>158</v>
      </c>
      <c r="AU89" s="226" t="s">
        <v>75</v>
      </c>
      <c r="AY89" s="18" t="s">
        <v>157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8" t="s">
        <v>82</v>
      </c>
      <c r="BK89" s="227">
        <f>ROUND(I89*H89,2)</f>
        <v>0</v>
      </c>
      <c r="BL89" s="18" t="s">
        <v>162</v>
      </c>
      <c r="BM89" s="226" t="s">
        <v>849</v>
      </c>
    </row>
    <row r="90" s="2" customFormat="1" ht="16.5" customHeight="1">
      <c r="A90" s="40"/>
      <c r="B90" s="41"/>
      <c r="C90" s="214" t="s">
        <v>94</v>
      </c>
      <c r="D90" s="214" t="s">
        <v>158</v>
      </c>
      <c r="E90" s="215" t="s">
        <v>850</v>
      </c>
      <c r="F90" s="216" t="s">
        <v>851</v>
      </c>
      <c r="G90" s="217" t="s">
        <v>161</v>
      </c>
      <c r="H90" s="218">
        <v>2</v>
      </c>
      <c r="I90" s="219"/>
      <c r="J90" s="220">
        <f>ROUND(I90*H90,2)</f>
        <v>0</v>
      </c>
      <c r="K90" s="216" t="s">
        <v>173</v>
      </c>
      <c r="L90" s="221"/>
      <c r="M90" s="222" t="s">
        <v>32</v>
      </c>
      <c r="N90" s="223" t="s">
        <v>46</v>
      </c>
      <c r="O90" s="86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6" t="s">
        <v>162</v>
      </c>
      <c r="AT90" s="226" t="s">
        <v>158</v>
      </c>
      <c r="AU90" s="226" t="s">
        <v>75</v>
      </c>
      <c r="AY90" s="18" t="s">
        <v>157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8" t="s">
        <v>82</v>
      </c>
      <c r="BK90" s="227">
        <f>ROUND(I90*H90,2)</f>
        <v>0</v>
      </c>
      <c r="BL90" s="18" t="s">
        <v>162</v>
      </c>
      <c r="BM90" s="226" t="s">
        <v>852</v>
      </c>
    </row>
    <row r="91" s="2" customFormat="1" ht="16.5" customHeight="1">
      <c r="A91" s="40"/>
      <c r="B91" s="41"/>
      <c r="C91" s="214" t="s">
        <v>179</v>
      </c>
      <c r="D91" s="214" t="s">
        <v>158</v>
      </c>
      <c r="E91" s="215" t="s">
        <v>853</v>
      </c>
      <c r="F91" s="216" t="s">
        <v>854</v>
      </c>
      <c r="G91" s="217" t="s">
        <v>161</v>
      </c>
      <c r="H91" s="218">
        <v>2</v>
      </c>
      <c r="I91" s="219"/>
      <c r="J91" s="220">
        <f>ROUND(I91*H91,2)</f>
        <v>0</v>
      </c>
      <c r="K91" s="216" t="s">
        <v>173</v>
      </c>
      <c r="L91" s="221"/>
      <c r="M91" s="222" t="s">
        <v>32</v>
      </c>
      <c r="N91" s="223" t="s">
        <v>46</v>
      </c>
      <c r="O91" s="86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6" t="s">
        <v>162</v>
      </c>
      <c r="AT91" s="226" t="s">
        <v>158</v>
      </c>
      <c r="AU91" s="226" t="s">
        <v>75</v>
      </c>
      <c r="AY91" s="18" t="s">
        <v>157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8" t="s">
        <v>82</v>
      </c>
      <c r="BK91" s="227">
        <f>ROUND(I91*H91,2)</f>
        <v>0</v>
      </c>
      <c r="BL91" s="18" t="s">
        <v>162</v>
      </c>
      <c r="BM91" s="226" t="s">
        <v>855</v>
      </c>
    </row>
    <row r="92" s="2" customFormat="1" ht="16.5" customHeight="1">
      <c r="A92" s="40"/>
      <c r="B92" s="41"/>
      <c r="C92" s="214" t="s">
        <v>183</v>
      </c>
      <c r="D92" s="214" t="s">
        <v>158</v>
      </c>
      <c r="E92" s="215" t="s">
        <v>856</v>
      </c>
      <c r="F92" s="216" t="s">
        <v>857</v>
      </c>
      <c r="G92" s="217" t="s">
        <v>161</v>
      </c>
      <c r="H92" s="218">
        <v>2</v>
      </c>
      <c r="I92" s="219"/>
      <c r="J92" s="220">
        <f>ROUND(I92*H92,2)</f>
        <v>0</v>
      </c>
      <c r="K92" s="216" t="s">
        <v>173</v>
      </c>
      <c r="L92" s="221"/>
      <c r="M92" s="222" t="s">
        <v>32</v>
      </c>
      <c r="N92" s="223" t="s">
        <v>46</v>
      </c>
      <c r="O92" s="86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162</v>
      </c>
      <c r="AT92" s="226" t="s">
        <v>158</v>
      </c>
      <c r="AU92" s="226" t="s">
        <v>75</v>
      </c>
      <c r="AY92" s="18" t="s">
        <v>157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8" t="s">
        <v>82</v>
      </c>
      <c r="BK92" s="227">
        <f>ROUND(I92*H92,2)</f>
        <v>0</v>
      </c>
      <c r="BL92" s="18" t="s">
        <v>162</v>
      </c>
      <c r="BM92" s="226" t="s">
        <v>858</v>
      </c>
    </row>
    <row r="93" s="2" customFormat="1" ht="21.75" customHeight="1">
      <c r="A93" s="40"/>
      <c r="B93" s="41"/>
      <c r="C93" s="214" t="s">
        <v>189</v>
      </c>
      <c r="D93" s="214" t="s">
        <v>158</v>
      </c>
      <c r="E93" s="215" t="s">
        <v>859</v>
      </c>
      <c r="F93" s="216" t="s">
        <v>860</v>
      </c>
      <c r="G93" s="217" t="s">
        <v>161</v>
      </c>
      <c r="H93" s="218">
        <v>4</v>
      </c>
      <c r="I93" s="219"/>
      <c r="J93" s="220">
        <f>ROUND(I93*H93,2)</f>
        <v>0</v>
      </c>
      <c r="K93" s="216" t="s">
        <v>173</v>
      </c>
      <c r="L93" s="221"/>
      <c r="M93" s="222" t="s">
        <v>32</v>
      </c>
      <c r="N93" s="223" t="s">
        <v>46</v>
      </c>
      <c r="O93" s="86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6" t="s">
        <v>162</v>
      </c>
      <c r="AT93" s="226" t="s">
        <v>158</v>
      </c>
      <c r="AU93" s="226" t="s">
        <v>75</v>
      </c>
      <c r="AY93" s="18" t="s">
        <v>157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8" t="s">
        <v>82</v>
      </c>
      <c r="BK93" s="227">
        <f>ROUND(I93*H93,2)</f>
        <v>0</v>
      </c>
      <c r="BL93" s="18" t="s">
        <v>162</v>
      </c>
      <c r="BM93" s="226" t="s">
        <v>861</v>
      </c>
    </row>
    <row r="94" s="2" customFormat="1" ht="16.5" customHeight="1">
      <c r="A94" s="40"/>
      <c r="B94" s="41"/>
      <c r="C94" s="214" t="s">
        <v>193</v>
      </c>
      <c r="D94" s="214" t="s">
        <v>158</v>
      </c>
      <c r="E94" s="215" t="s">
        <v>862</v>
      </c>
      <c r="F94" s="216" t="s">
        <v>863</v>
      </c>
      <c r="G94" s="217" t="s">
        <v>161</v>
      </c>
      <c r="H94" s="218">
        <v>4</v>
      </c>
      <c r="I94" s="219"/>
      <c r="J94" s="220">
        <f>ROUND(I94*H94,2)</f>
        <v>0</v>
      </c>
      <c r="K94" s="216" t="s">
        <v>173</v>
      </c>
      <c r="L94" s="221"/>
      <c r="M94" s="222" t="s">
        <v>32</v>
      </c>
      <c r="N94" s="223" t="s">
        <v>46</v>
      </c>
      <c r="O94" s="86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162</v>
      </c>
      <c r="AT94" s="226" t="s">
        <v>158</v>
      </c>
      <c r="AU94" s="226" t="s">
        <v>75</v>
      </c>
      <c r="AY94" s="18" t="s">
        <v>157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8" t="s">
        <v>82</v>
      </c>
      <c r="BK94" s="227">
        <f>ROUND(I94*H94,2)</f>
        <v>0</v>
      </c>
      <c r="BL94" s="18" t="s">
        <v>162</v>
      </c>
      <c r="BM94" s="226" t="s">
        <v>864</v>
      </c>
    </row>
    <row r="95" s="2" customFormat="1" ht="16.5" customHeight="1">
      <c r="A95" s="40"/>
      <c r="B95" s="41"/>
      <c r="C95" s="214" t="s">
        <v>197</v>
      </c>
      <c r="D95" s="214" t="s">
        <v>158</v>
      </c>
      <c r="E95" s="215" t="s">
        <v>487</v>
      </c>
      <c r="F95" s="216" t="s">
        <v>488</v>
      </c>
      <c r="G95" s="217" t="s">
        <v>161</v>
      </c>
      <c r="H95" s="218">
        <v>4</v>
      </c>
      <c r="I95" s="219"/>
      <c r="J95" s="220">
        <f>ROUND(I95*H95,2)</f>
        <v>0</v>
      </c>
      <c r="K95" s="216" t="s">
        <v>173</v>
      </c>
      <c r="L95" s="221"/>
      <c r="M95" s="222" t="s">
        <v>32</v>
      </c>
      <c r="N95" s="223" t="s">
        <v>46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162</v>
      </c>
      <c r="AT95" s="226" t="s">
        <v>158</v>
      </c>
      <c r="AU95" s="226" t="s">
        <v>75</v>
      </c>
      <c r="AY95" s="18" t="s">
        <v>157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8" t="s">
        <v>82</v>
      </c>
      <c r="BK95" s="227">
        <f>ROUND(I95*H95,2)</f>
        <v>0</v>
      </c>
      <c r="BL95" s="18" t="s">
        <v>162</v>
      </c>
      <c r="BM95" s="226" t="s">
        <v>865</v>
      </c>
    </row>
    <row r="96" s="2" customFormat="1" ht="16.5" customHeight="1">
      <c r="A96" s="40"/>
      <c r="B96" s="41"/>
      <c r="C96" s="214" t="s">
        <v>201</v>
      </c>
      <c r="D96" s="214" t="s">
        <v>158</v>
      </c>
      <c r="E96" s="215" t="s">
        <v>866</v>
      </c>
      <c r="F96" s="216" t="s">
        <v>867</v>
      </c>
      <c r="G96" s="217" t="s">
        <v>161</v>
      </c>
      <c r="H96" s="218">
        <v>4</v>
      </c>
      <c r="I96" s="219"/>
      <c r="J96" s="220">
        <f>ROUND(I96*H96,2)</f>
        <v>0</v>
      </c>
      <c r="K96" s="216" t="s">
        <v>173</v>
      </c>
      <c r="L96" s="221"/>
      <c r="M96" s="222" t="s">
        <v>32</v>
      </c>
      <c r="N96" s="223" t="s">
        <v>46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162</v>
      </c>
      <c r="AT96" s="226" t="s">
        <v>158</v>
      </c>
      <c r="AU96" s="226" t="s">
        <v>75</v>
      </c>
      <c r="AY96" s="18" t="s">
        <v>157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8" t="s">
        <v>82</v>
      </c>
      <c r="BK96" s="227">
        <f>ROUND(I96*H96,2)</f>
        <v>0</v>
      </c>
      <c r="BL96" s="18" t="s">
        <v>162</v>
      </c>
      <c r="BM96" s="226" t="s">
        <v>868</v>
      </c>
    </row>
    <row r="97" s="2" customFormat="1" ht="21.75" customHeight="1">
      <c r="A97" s="40"/>
      <c r="B97" s="41"/>
      <c r="C97" s="214" t="s">
        <v>205</v>
      </c>
      <c r="D97" s="214" t="s">
        <v>158</v>
      </c>
      <c r="E97" s="215" t="s">
        <v>869</v>
      </c>
      <c r="F97" s="216" t="s">
        <v>870</v>
      </c>
      <c r="G97" s="217" t="s">
        <v>871</v>
      </c>
      <c r="H97" s="218">
        <v>4</v>
      </c>
      <c r="I97" s="219"/>
      <c r="J97" s="220">
        <f>ROUND(I97*H97,2)</f>
        <v>0</v>
      </c>
      <c r="K97" s="216" t="s">
        <v>173</v>
      </c>
      <c r="L97" s="221"/>
      <c r="M97" s="222" t="s">
        <v>32</v>
      </c>
      <c r="N97" s="223" t="s">
        <v>46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162</v>
      </c>
      <c r="AT97" s="226" t="s">
        <v>158</v>
      </c>
      <c r="AU97" s="226" t="s">
        <v>75</v>
      </c>
      <c r="AY97" s="18" t="s">
        <v>157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8" t="s">
        <v>82</v>
      </c>
      <c r="BK97" s="227">
        <f>ROUND(I97*H97,2)</f>
        <v>0</v>
      </c>
      <c r="BL97" s="18" t="s">
        <v>162</v>
      </c>
      <c r="BM97" s="226" t="s">
        <v>872</v>
      </c>
    </row>
    <row r="98" s="2" customFormat="1" ht="16.5" customHeight="1">
      <c r="A98" s="40"/>
      <c r="B98" s="41"/>
      <c r="C98" s="214" t="s">
        <v>209</v>
      </c>
      <c r="D98" s="214" t="s">
        <v>158</v>
      </c>
      <c r="E98" s="215" t="s">
        <v>873</v>
      </c>
      <c r="F98" s="216" t="s">
        <v>874</v>
      </c>
      <c r="G98" s="217" t="s">
        <v>161</v>
      </c>
      <c r="H98" s="218">
        <v>1</v>
      </c>
      <c r="I98" s="219"/>
      <c r="J98" s="220">
        <f>ROUND(I98*H98,2)</f>
        <v>0</v>
      </c>
      <c r="K98" s="216" t="s">
        <v>173</v>
      </c>
      <c r="L98" s="221"/>
      <c r="M98" s="222" t="s">
        <v>32</v>
      </c>
      <c r="N98" s="223" t="s">
        <v>46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162</v>
      </c>
      <c r="AT98" s="226" t="s">
        <v>158</v>
      </c>
      <c r="AU98" s="226" t="s">
        <v>75</v>
      </c>
      <c r="AY98" s="18" t="s">
        <v>157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8" t="s">
        <v>82</v>
      </c>
      <c r="BK98" s="227">
        <f>ROUND(I98*H98,2)</f>
        <v>0</v>
      </c>
      <c r="BL98" s="18" t="s">
        <v>162</v>
      </c>
      <c r="BM98" s="226" t="s">
        <v>875</v>
      </c>
    </row>
    <row r="99" s="2" customFormat="1" ht="16.5" customHeight="1">
      <c r="A99" s="40"/>
      <c r="B99" s="41"/>
      <c r="C99" s="214" t="s">
        <v>213</v>
      </c>
      <c r="D99" s="214" t="s">
        <v>158</v>
      </c>
      <c r="E99" s="215" t="s">
        <v>876</v>
      </c>
      <c r="F99" s="216" t="s">
        <v>877</v>
      </c>
      <c r="G99" s="217" t="s">
        <v>161</v>
      </c>
      <c r="H99" s="218">
        <v>4</v>
      </c>
      <c r="I99" s="219"/>
      <c r="J99" s="220">
        <f>ROUND(I99*H99,2)</f>
        <v>0</v>
      </c>
      <c r="K99" s="216" t="s">
        <v>173</v>
      </c>
      <c r="L99" s="221"/>
      <c r="M99" s="222" t="s">
        <v>32</v>
      </c>
      <c r="N99" s="223" t="s">
        <v>46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162</v>
      </c>
      <c r="AT99" s="226" t="s">
        <v>158</v>
      </c>
      <c r="AU99" s="226" t="s">
        <v>75</v>
      </c>
      <c r="AY99" s="18" t="s">
        <v>157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8" t="s">
        <v>82</v>
      </c>
      <c r="BK99" s="227">
        <f>ROUND(I99*H99,2)</f>
        <v>0</v>
      </c>
      <c r="BL99" s="18" t="s">
        <v>162</v>
      </c>
      <c r="BM99" s="226" t="s">
        <v>878</v>
      </c>
    </row>
    <row r="100" s="2" customFormat="1" ht="16.5" customHeight="1">
      <c r="A100" s="40"/>
      <c r="B100" s="41"/>
      <c r="C100" s="214" t="s">
        <v>217</v>
      </c>
      <c r="D100" s="214" t="s">
        <v>158</v>
      </c>
      <c r="E100" s="215" t="s">
        <v>879</v>
      </c>
      <c r="F100" s="216" t="s">
        <v>880</v>
      </c>
      <c r="G100" s="217" t="s">
        <v>161</v>
      </c>
      <c r="H100" s="218">
        <v>4</v>
      </c>
      <c r="I100" s="219"/>
      <c r="J100" s="220">
        <f>ROUND(I100*H100,2)</f>
        <v>0</v>
      </c>
      <c r="K100" s="216" t="s">
        <v>173</v>
      </c>
      <c r="L100" s="221"/>
      <c r="M100" s="222" t="s">
        <v>32</v>
      </c>
      <c r="N100" s="223" t="s">
        <v>46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162</v>
      </c>
      <c r="AT100" s="226" t="s">
        <v>158</v>
      </c>
      <c r="AU100" s="226" t="s">
        <v>75</v>
      </c>
      <c r="AY100" s="18" t="s">
        <v>157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8" t="s">
        <v>82</v>
      </c>
      <c r="BK100" s="227">
        <f>ROUND(I100*H100,2)</f>
        <v>0</v>
      </c>
      <c r="BL100" s="18" t="s">
        <v>162</v>
      </c>
      <c r="BM100" s="226" t="s">
        <v>881</v>
      </c>
    </row>
    <row r="101" s="2" customFormat="1" ht="16.5" customHeight="1">
      <c r="A101" s="40"/>
      <c r="B101" s="41"/>
      <c r="C101" s="214" t="s">
        <v>8</v>
      </c>
      <c r="D101" s="214" t="s">
        <v>158</v>
      </c>
      <c r="E101" s="215" t="s">
        <v>882</v>
      </c>
      <c r="F101" s="216" t="s">
        <v>883</v>
      </c>
      <c r="G101" s="217" t="s">
        <v>161</v>
      </c>
      <c r="H101" s="218">
        <v>1</v>
      </c>
      <c r="I101" s="219"/>
      <c r="J101" s="220">
        <f>ROUND(I101*H101,2)</f>
        <v>0</v>
      </c>
      <c r="K101" s="216" t="s">
        <v>173</v>
      </c>
      <c r="L101" s="221"/>
      <c r="M101" s="222" t="s">
        <v>32</v>
      </c>
      <c r="N101" s="223" t="s">
        <v>46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162</v>
      </c>
      <c r="AT101" s="226" t="s">
        <v>158</v>
      </c>
      <c r="AU101" s="226" t="s">
        <v>75</v>
      </c>
      <c r="AY101" s="18" t="s">
        <v>157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8" t="s">
        <v>82</v>
      </c>
      <c r="BK101" s="227">
        <f>ROUND(I101*H101,2)</f>
        <v>0</v>
      </c>
      <c r="BL101" s="18" t="s">
        <v>162</v>
      </c>
      <c r="BM101" s="226" t="s">
        <v>884</v>
      </c>
    </row>
    <row r="102" s="2" customFormat="1" ht="16.5" customHeight="1">
      <c r="A102" s="40"/>
      <c r="B102" s="41"/>
      <c r="C102" s="214" t="s">
        <v>224</v>
      </c>
      <c r="D102" s="214" t="s">
        <v>158</v>
      </c>
      <c r="E102" s="215" t="s">
        <v>885</v>
      </c>
      <c r="F102" s="216" t="s">
        <v>886</v>
      </c>
      <c r="G102" s="217" t="s">
        <v>161</v>
      </c>
      <c r="H102" s="218">
        <v>4</v>
      </c>
      <c r="I102" s="219"/>
      <c r="J102" s="220">
        <f>ROUND(I102*H102,2)</f>
        <v>0</v>
      </c>
      <c r="K102" s="216" t="s">
        <v>173</v>
      </c>
      <c r="L102" s="221"/>
      <c r="M102" s="222" t="s">
        <v>32</v>
      </c>
      <c r="N102" s="223" t="s">
        <v>46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162</v>
      </c>
      <c r="AT102" s="226" t="s">
        <v>158</v>
      </c>
      <c r="AU102" s="226" t="s">
        <v>75</v>
      </c>
      <c r="AY102" s="18" t="s">
        <v>157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8" t="s">
        <v>82</v>
      </c>
      <c r="BK102" s="227">
        <f>ROUND(I102*H102,2)</f>
        <v>0</v>
      </c>
      <c r="BL102" s="18" t="s">
        <v>162</v>
      </c>
      <c r="BM102" s="226" t="s">
        <v>887</v>
      </c>
    </row>
    <row r="103" s="2" customFormat="1" ht="16.5" customHeight="1">
      <c r="A103" s="40"/>
      <c r="B103" s="41"/>
      <c r="C103" s="214" t="s">
        <v>228</v>
      </c>
      <c r="D103" s="214" t="s">
        <v>158</v>
      </c>
      <c r="E103" s="215" t="s">
        <v>888</v>
      </c>
      <c r="F103" s="216" t="s">
        <v>889</v>
      </c>
      <c r="G103" s="217" t="s">
        <v>161</v>
      </c>
      <c r="H103" s="218">
        <v>4</v>
      </c>
      <c r="I103" s="219"/>
      <c r="J103" s="220">
        <f>ROUND(I103*H103,2)</f>
        <v>0</v>
      </c>
      <c r="K103" s="216" t="s">
        <v>173</v>
      </c>
      <c r="L103" s="221"/>
      <c r="M103" s="222" t="s">
        <v>32</v>
      </c>
      <c r="N103" s="223" t="s">
        <v>46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162</v>
      </c>
      <c r="AT103" s="226" t="s">
        <v>158</v>
      </c>
      <c r="AU103" s="226" t="s">
        <v>75</v>
      </c>
      <c r="AY103" s="18" t="s">
        <v>157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8" t="s">
        <v>82</v>
      </c>
      <c r="BK103" s="227">
        <f>ROUND(I103*H103,2)</f>
        <v>0</v>
      </c>
      <c r="BL103" s="18" t="s">
        <v>162</v>
      </c>
      <c r="BM103" s="226" t="s">
        <v>890</v>
      </c>
    </row>
    <row r="104" s="2" customFormat="1" ht="16.5" customHeight="1">
      <c r="A104" s="40"/>
      <c r="B104" s="41"/>
      <c r="C104" s="214" t="s">
        <v>232</v>
      </c>
      <c r="D104" s="214" t="s">
        <v>158</v>
      </c>
      <c r="E104" s="215" t="s">
        <v>891</v>
      </c>
      <c r="F104" s="216" t="s">
        <v>892</v>
      </c>
      <c r="G104" s="217" t="s">
        <v>161</v>
      </c>
      <c r="H104" s="218">
        <v>2</v>
      </c>
      <c r="I104" s="219"/>
      <c r="J104" s="220">
        <f>ROUND(I104*H104,2)</f>
        <v>0</v>
      </c>
      <c r="K104" s="216" t="s">
        <v>173</v>
      </c>
      <c r="L104" s="221"/>
      <c r="M104" s="222" t="s">
        <v>32</v>
      </c>
      <c r="N104" s="223" t="s">
        <v>46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162</v>
      </c>
      <c r="AT104" s="226" t="s">
        <v>158</v>
      </c>
      <c r="AU104" s="226" t="s">
        <v>75</v>
      </c>
      <c r="AY104" s="18" t="s">
        <v>157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8" t="s">
        <v>82</v>
      </c>
      <c r="BK104" s="227">
        <f>ROUND(I104*H104,2)</f>
        <v>0</v>
      </c>
      <c r="BL104" s="18" t="s">
        <v>162</v>
      </c>
      <c r="BM104" s="226" t="s">
        <v>893</v>
      </c>
    </row>
    <row r="105" s="12" customFormat="1" ht="25.92" customHeight="1">
      <c r="A105" s="12"/>
      <c r="B105" s="200"/>
      <c r="C105" s="201"/>
      <c r="D105" s="202" t="s">
        <v>74</v>
      </c>
      <c r="E105" s="203" t="s">
        <v>155</v>
      </c>
      <c r="F105" s="203" t="s">
        <v>156</v>
      </c>
      <c r="G105" s="201"/>
      <c r="H105" s="201"/>
      <c r="I105" s="204"/>
      <c r="J105" s="205">
        <f>BK105</f>
        <v>0</v>
      </c>
      <c r="K105" s="201"/>
      <c r="L105" s="206"/>
      <c r="M105" s="207"/>
      <c r="N105" s="208"/>
      <c r="O105" s="208"/>
      <c r="P105" s="209">
        <f>SUM(P106:P119)</f>
        <v>0</v>
      </c>
      <c r="Q105" s="208"/>
      <c r="R105" s="209">
        <f>SUM(R106:R119)</f>
        <v>0</v>
      </c>
      <c r="S105" s="208"/>
      <c r="T105" s="210">
        <f>SUM(T106:T119)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1" t="s">
        <v>94</v>
      </c>
      <c r="AT105" s="212" t="s">
        <v>74</v>
      </c>
      <c r="AU105" s="212" t="s">
        <v>75</v>
      </c>
      <c r="AY105" s="211" t="s">
        <v>157</v>
      </c>
      <c r="BK105" s="213">
        <f>SUM(BK106:BK119)</f>
        <v>0</v>
      </c>
    </row>
    <row r="106" s="2" customFormat="1" ht="37.8" customHeight="1">
      <c r="A106" s="40"/>
      <c r="B106" s="41"/>
      <c r="C106" s="233" t="s">
        <v>236</v>
      </c>
      <c r="D106" s="233" t="s">
        <v>184</v>
      </c>
      <c r="E106" s="234" t="s">
        <v>894</v>
      </c>
      <c r="F106" s="235" t="s">
        <v>895</v>
      </c>
      <c r="G106" s="236" t="s">
        <v>161</v>
      </c>
      <c r="H106" s="237">
        <v>1</v>
      </c>
      <c r="I106" s="238"/>
      <c r="J106" s="239">
        <f>ROUND(I106*H106,2)</f>
        <v>0</v>
      </c>
      <c r="K106" s="235" t="s">
        <v>173</v>
      </c>
      <c r="L106" s="46"/>
      <c r="M106" s="240" t="s">
        <v>32</v>
      </c>
      <c r="N106" s="241" t="s">
        <v>46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187</v>
      </c>
      <c r="AT106" s="226" t="s">
        <v>184</v>
      </c>
      <c r="AU106" s="226" t="s">
        <v>82</v>
      </c>
      <c r="AY106" s="18" t="s">
        <v>157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8" t="s">
        <v>82</v>
      </c>
      <c r="BK106" s="227">
        <f>ROUND(I106*H106,2)</f>
        <v>0</v>
      </c>
      <c r="BL106" s="18" t="s">
        <v>187</v>
      </c>
      <c r="BM106" s="226" t="s">
        <v>896</v>
      </c>
    </row>
    <row r="107" s="2" customFormat="1" ht="24.15" customHeight="1">
      <c r="A107" s="40"/>
      <c r="B107" s="41"/>
      <c r="C107" s="233" t="s">
        <v>240</v>
      </c>
      <c r="D107" s="233" t="s">
        <v>184</v>
      </c>
      <c r="E107" s="234" t="s">
        <v>897</v>
      </c>
      <c r="F107" s="235" t="s">
        <v>898</v>
      </c>
      <c r="G107" s="236" t="s">
        <v>161</v>
      </c>
      <c r="H107" s="237">
        <v>4</v>
      </c>
      <c r="I107" s="238"/>
      <c r="J107" s="239">
        <f>ROUND(I107*H107,2)</f>
        <v>0</v>
      </c>
      <c r="K107" s="235" t="s">
        <v>173</v>
      </c>
      <c r="L107" s="46"/>
      <c r="M107" s="240" t="s">
        <v>32</v>
      </c>
      <c r="N107" s="241" t="s">
        <v>46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187</v>
      </c>
      <c r="AT107" s="226" t="s">
        <v>184</v>
      </c>
      <c r="AU107" s="226" t="s">
        <v>82</v>
      </c>
      <c r="AY107" s="18" t="s">
        <v>157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8" t="s">
        <v>82</v>
      </c>
      <c r="BK107" s="227">
        <f>ROUND(I107*H107,2)</f>
        <v>0</v>
      </c>
      <c r="BL107" s="18" t="s">
        <v>187</v>
      </c>
      <c r="BM107" s="226" t="s">
        <v>899</v>
      </c>
    </row>
    <row r="108" s="2" customFormat="1" ht="16.5" customHeight="1">
      <c r="A108" s="40"/>
      <c r="B108" s="41"/>
      <c r="C108" s="233" t="s">
        <v>7</v>
      </c>
      <c r="D108" s="233" t="s">
        <v>184</v>
      </c>
      <c r="E108" s="234" t="s">
        <v>900</v>
      </c>
      <c r="F108" s="235" t="s">
        <v>901</v>
      </c>
      <c r="G108" s="236" t="s">
        <v>161</v>
      </c>
      <c r="H108" s="237">
        <v>1</v>
      </c>
      <c r="I108" s="238"/>
      <c r="J108" s="239">
        <f>ROUND(I108*H108,2)</f>
        <v>0</v>
      </c>
      <c r="K108" s="235" t="s">
        <v>173</v>
      </c>
      <c r="L108" s="46"/>
      <c r="M108" s="240" t="s">
        <v>32</v>
      </c>
      <c r="N108" s="241" t="s">
        <v>46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187</v>
      </c>
      <c r="AT108" s="226" t="s">
        <v>184</v>
      </c>
      <c r="AU108" s="226" t="s">
        <v>82</v>
      </c>
      <c r="AY108" s="18" t="s">
        <v>157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8" t="s">
        <v>82</v>
      </c>
      <c r="BK108" s="227">
        <f>ROUND(I108*H108,2)</f>
        <v>0</v>
      </c>
      <c r="BL108" s="18" t="s">
        <v>187</v>
      </c>
      <c r="BM108" s="226" t="s">
        <v>902</v>
      </c>
    </row>
    <row r="109" s="2" customFormat="1" ht="16.5" customHeight="1">
      <c r="A109" s="40"/>
      <c r="B109" s="41"/>
      <c r="C109" s="233" t="s">
        <v>247</v>
      </c>
      <c r="D109" s="233" t="s">
        <v>184</v>
      </c>
      <c r="E109" s="234" t="s">
        <v>903</v>
      </c>
      <c r="F109" s="235" t="s">
        <v>904</v>
      </c>
      <c r="G109" s="236" t="s">
        <v>161</v>
      </c>
      <c r="H109" s="237">
        <v>4</v>
      </c>
      <c r="I109" s="238"/>
      <c r="J109" s="239">
        <f>ROUND(I109*H109,2)</f>
        <v>0</v>
      </c>
      <c r="K109" s="235" t="s">
        <v>173</v>
      </c>
      <c r="L109" s="46"/>
      <c r="M109" s="240" t="s">
        <v>32</v>
      </c>
      <c r="N109" s="241" t="s">
        <v>46</v>
      </c>
      <c r="O109" s="86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187</v>
      </c>
      <c r="AT109" s="226" t="s">
        <v>184</v>
      </c>
      <c r="AU109" s="226" t="s">
        <v>82</v>
      </c>
      <c r="AY109" s="18" t="s">
        <v>157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8" t="s">
        <v>82</v>
      </c>
      <c r="BK109" s="227">
        <f>ROUND(I109*H109,2)</f>
        <v>0</v>
      </c>
      <c r="BL109" s="18" t="s">
        <v>187</v>
      </c>
      <c r="BM109" s="226" t="s">
        <v>905</v>
      </c>
    </row>
    <row r="110" s="2" customFormat="1" ht="21.75" customHeight="1">
      <c r="A110" s="40"/>
      <c r="B110" s="41"/>
      <c r="C110" s="233" t="s">
        <v>251</v>
      </c>
      <c r="D110" s="233" t="s">
        <v>184</v>
      </c>
      <c r="E110" s="234" t="s">
        <v>906</v>
      </c>
      <c r="F110" s="235" t="s">
        <v>907</v>
      </c>
      <c r="G110" s="236" t="s">
        <v>161</v>
      </c>
      <c r="H110" s="237">
        <v>4</v>
      </c>
      <c r="I110" s="238"/>
      <c r="J110" s="239">
        <f>ROUND(I110*H110,2)</f>
        <v>0</v>
      </c>
      <c r="K110" s="235" t="s">
        <v>173</v>
      </c>
      <c r="L110" s="46"/>
      <c r="M110" s="240" t="s">
        <v>32</v>
      </c>
      <c r="N110" s="241" t="s">
        <v>46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187</v>
      </c>
      <c r="AT110" s="226" t="s">
        <v>184</v>
      </c>
      <c r="AU110" s="226" t="s">
        <v>82</v>
      </c>
      <c r="AY110" s="18" t="s">
        <v>157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8" t="s">
        <v>82</v>
      </c>
      <c r="BK110" s="227">
        <f>ROUND(I110*H110,2)</f>
        <v>0</v>
      </c>
      <c r="BL110" s="18" t="s">
        <v>187</v>
      </c>
      <c r="BM110" s="226" t="s">
        <v>908</v>
      </c>
    </row>
    <row r="111" s="2" customFormat="1" ht="16.5" customHeight="1">
      <c r="A111" s="40"/>
      <c r="B111" s="41"/>
      <c r="C111" s="233" t="s">
        <v>255</v>
      </c>
      <c r="D111" s="233" t="s">
        <v>184</v>
      </c>
      <c r="E111" s="234" t="s">
        <v>909</v>
      </c>
      <c r="F111" s="235" t="s">
        <v>910</v>
      </c>
      <c r="G111" s="236" t="s">
        <v>161</v>
      </c>
      <c r="H111" s="237">
        <v>4</v>
      </c>
      <c r="I111" s="238"/>
      <c r="J111" s="239">
        <f>ROUND(I111*H111,2)</f>
        <v>0</v>
      </c>
      <c r="K111" s="235" t="s">
        <v>173</v>
      </c>
      <c r="L111" s="46"/>
      <c r="M111" s="240" t="s">
        <v>32</v>
      </c>
      <c r="N111" s="241" t="s">
        <v>46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187</v>
      </c>
      <c r="AT111" s="226" t="s">
        <v>184</v>
      </c>
      <c r="AU111" s="226" t="s">
        <v>82</v>
      </c>
      <c r="AY111" s="18" t="s">
        <v>157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82</v>
      </c>
      <c r="BK111" s="227">
        <f>ROUND(I111*H111,2)</f>
        <v>0</v>
      </c>
      <c r="BL111" s="18" t="s">
        <v>187</v>
      </c>
      <c r="BM111" s="226" t="s">
        <v>911</v>
      </c>
    </row>
    <row r="112" s="2" customFormat="1" ht="16.5" customHeight="1">
      <c r="A112" s="40"/>
      <c r="B112" s="41"/>
      <c r="C112" s="233" t="s">
        <v>259</v>
      </c>
      <c r="D112" s="233" t="s">
        <v>184</v>
      </c>
      <c r="E112" s="234" t="s">
        <v>483</v>
      </c>
      <c r="F112" s="235" t="s">
        <v>484</v>
      </c>
      <c r="G112" s="236" t="s">
        <v>161</v>
      </c>
      <c r="H112" s="237">
        <v>4</v>
      </c>
      <c r="I112" s="238"/>
      <c r="J112" s="239">
        <f>ROUND(I112*H112,2)</f>
        <v>0</v>
      </c>
      <c r="K112" s="235" t="s">
        <v>173</v>
      </c>
      <c r="L112" s="46"/>
      <c r="M112" s="240" t="s">
        <v>32</v>
      </c>
      <c r="N112" s="241" t="s">
        <v>46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187</v>
      </c>
      <c r="AT112" s="226" t="s">
        <v>184</v>
      </c>
      <c r="AU112" s="226" t="s">
        <v>82</v>
      </c>
      <c r="AY112" s="18" t="s">
        <v>157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8" t="s">
        <v>82</v>
      </c>
      <c r="BK112" s="227">
        <f>ROUND(I112*H112,2)</f>
        <v>0</v>
      </c>
      <c r="BL112" s="18" t="s">
        <v>187</v>
      </c>
      <c r="BM112" s="226" t="s">
        <v>912</v>
      </c>
    </row>
    <row r="113" s="2" customFormat="1" ht="16.5" customHeight="1">
      <c r="A113" s="40"/>
      <c r="B113" s="41"/>
      <c r="C113" s="233" t="s">
        <v>264</v>
      </c>
      <c r="D113" s="233" t="s">
        <v>184</v>
      </c>
      <c r="E113" s="234" t="s">
        <v>913</v>
      </c>
      <c r="F113" s="235" t="s">
        <v>914</v>
      </c>
      <c r="G113" s="236" t="s">
        <v>161</v>
      </c>
      <c r="H113" s="237">
        <v>4</v>
      </c>
      <c r="I113" s="238"/>
      <c r="J113" s="239">
        <f>ROUND(I113*H113,2)</f>
        <v>0</v>
      </c>
      <c r="K113" s="235" t="s">
        <v>173</v>
      </c>
      <c r="L113" s="46"/>
      <c r="M113" s="240" t="s">
        <v>32</v>
      </c>
      <c r="N113" s="241" t="s">
        <v>46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187</v>
      </c>
      <c r="AT113" s="226" t="s">
        <v>184</v>
      </c>
      <c r="AU113" s="226" t="s">
        <v>82</v>
      </c>
      <c r="AY113" s="18" t="s">
        <v>157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8" t="s">
        <v>82</v>
      </c>
      <c r="BK113" s="227">
        <f>ROUND(I113*H113,2)</f>
        <v>0</v>
      </c>
      <c r="BL113" s="18" t="s">
        <v>187</v>
      </c>
      <c r="BM113" s="226" t="s">
        <v>915</v>
      </c>
    </row>
    <row r="114" s="2" customFormat="1" ht="16.5" customHeight="1">
      <c r="A114" s="40"/>
      <c r="B114" s="41"/>
      <c r="C114" s="233" t="s">
        <v>268</v>
      </c>
      <c r="D114" s="233" t="s">
        <v>184</v>
      </c>
      <c r="E114" s="234" t="s">
        <v>916</v>
      </c>
      <c r="F114" s="235" t="s">
        <v>917</v>
      </c>
      <c r="G114" s="236" t="s">
        <v>161</v>
      </c>
      <c r="H114" s="237">
        <v>4</v>
      </c>
      <c r="I114" s="238"/>
      <c r="J114" s="239">
        <f>ROUND(I114*H114,2)</f>
        <v>0</v>
      </c>
      <c r="K114" s="235" t="s">
        <v>173</v>
      </c>
      <c r="L114" s="46"/>
      <c r="M114" s="240" t="s">
        <v>32</v>
      </c>
      <c r="N114" s="241" t="s">
        <v>46</v>
      </c>
      <c r="O114" s="86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187</v>
      </c>
      <c r="AT114" s="226" t="s">
        <v>184</v>
      </c>
      <c r="AU114" s="226" t="s">
        <v>82</v>
      </c>
      <c r="AY114" s="18" t="s">
        <v>157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8" t="s">
        <v>82</v>
      </c>
      <c r="BK114" s="227">
        <f>ROUND(I114*H114,2)</f>
        <v>0</v>
      </c>
      <c r="BL114" s="18" t="s">
        <v>187</v>
      </c>
      <c r="BM114" s="226" t="s">
        <v>918</v>
      </c>
    </row>
    <row r="115" s="2" customFormat="1" ht="16.5" customHeight="1">
      <c r="A115" s="40"/>
      <c r="B115" s="41"/>
      <c r="C115" s="233" t="s">
        <v>272</v>
      </c>
      <c r="D115" s="233" t="s">
        <v>184</v>
      </c>
      <c r="E115" s="234" t="s">
        <v>919</v>
      </c>
      <c r="F115" s="235" t="s">
        <v>920</v>
      </c>
      <c r="G115" s="236" t="s">
        <v>161</v>
      </c>
      <c r="H115" s="237">
        <v>8</v>
      </c>
      <c r="I115" s="238"/>
      <c r="J115" s="239">
        <f>ROUND(I115*H115,2)</f>
        <v>0</v>
      </c>
      <c r="K115" s="235" t="s">
        <v>173</v>
      </c>
      <c r="L115" s="46"/>
      <c r="M115" s="240" t="s">
        <v>32</v>
      </c>
      <c r="N115" s="241" t="s">
        <v>46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187</v>
      </c>
      <c r="AT115" s="226" t="s">
        <v>184</v>
      </c>
      <c r="AU115" s="226" t="s">
        <v>82</v>
      </c>
      <c r="AY115" s="18" t="s">
        <v>157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8" t="s">
        <v>82</v>
      </c>
      <c r="BK115" s="227">
        <f>ROUND(I115*H115,2)</f>
        <v>0</v>
      </c>
      <c r="BL115" s="18" t="s">
        <v>187</v>
      </c>
      <c r="BM115" s="226" t="s">
        <v>921</v>
      </c>
    </row>
    <row r="116" s="2" customFormat="1" ht="16.5" customHeight="1">
      <c r="A116" s="40"/>
      <c r="B116" s="41"/>
      <c r="C116" s="233" t="s">
        <v>276</v>
      </c>
      <c r="D116" s="233" t="s">
        <v>184</v>
      </c>
      <c r="E116" s="234" t="s">
        <v>922</v>
      </c>
      <c r="F116" s="235" t="s">
        <v>923</v>
      </c>
      <c r="G116" s="236" t="s">
        <v>161</v>
      </c>
      <c r="H116" s="237">
        <v>2</v>
      </c>
      <c r="I116" s="238"/>
      <c r="J116" s="239">
        <f>ROUND(I116*H116,2)</f>
        <v>0</v>
      </c>
      <c r="K116" s="235" t="s">
        <v>173</v>
      </c>
      <c r="L116" s="46"/>
      <c r="M116" s="240" t="s">
        <v>32</v>
      </c>
      <c r="N116" s="241" t="s">
        <v>46</v>
      </c>
      <c r="O116" s="86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187</v>
      </c>
      <c r="AT116" s="226" t="s">
        <v>184</v>
      </c>
      <c r="AU116" s="226" t="s">
        <v>82</v>
      </c>
      <c r="AY116" s="18" t="s">
        <v>157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8" t="s">
        <v>82</v>
      </c>
      <c r="BK116" s="227">
        <f>ROUND(I116*H116,2)</f>
        <v>0</v>
      </c>
      <c r="BL116" s="18" t="s">
        <v>187</v>
      </c>
      <c r="BM116" s="226" t="s">
        <v>924</v>
      </c>
    </row>
    <row r="117" s="2" customFormat="1" ht="16.5" customHeight="1">
      <c r="A117" s="40"/>
      <c r="B117" s="41"/>
      <c r="C117" s="233" t="s">
        <v>280</v>
      </c>
      <c r="D117" s="233" t="s">
        <v>184</v>
      </c>
      <c r="E117" s="234" t="s">
        <v>925</v>
      </c>
      <c r="F117" s="235" t="s">
        <v>926</v>
      </c>
      <c r="G117" s="236" t="s">
        <v>161</v>
      </c>
      <c r="H117" s="237">
        <v>1</v>
      </c>
      <c r="I117" s="238"/>
      <c r="J117" s="239">
        <f>ROUND(I117*H117,2)</f>
        <v>0</v>
      </c>
      <c r="K117" s="235" t="s">
        <v>173</v>
      </c>
      <c r="L117" s="46"/>
      <c r="M117" s="240" t="s">
        <v>32</v>
      </c>
      <c r="N117" s="241" t="s">
        <v>46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187</v>
      </c>
      <c r="AT117" s="226" t="s">
        <v>184</v>
      </c>
      <c r="AU117" s="226" t="s">
        <v>82</v>
      </c>
      <c r="AY117" s="18" t="s">
        <v>157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8" t="s">
        <v>82</v>
      </c>
      <c r="BK117" s="227">
        <f>ROUND(I117*H117,2)</f>
        <v>0</v>
      </c>
      <c r="BL117" s="18" t="s">
        <v>187</v>
      </c>
      <c r="BM117" s="226" t="s">
        <v>927</v>
      </c>
    </row>
    <row r="118" s="2" customFormat="1" ht="24.15" customHeight="1">
      <c r="A118" s="40"/>
      <c r="B118" s="41"/>
      <c r="C118" s="233" t="s">
        <v>284</v>
      </c>
      <c r="D118" s="233" t="s">
        <v>184</v>
      </c>
      <c r="E118" s="234" t="s">
        <v>928</v>
      </c>
      <c r="F118" s="235" t="s">
        <v>929</v>
      </c>
      <c r="G118" s="236" t="s">
        <v>161</v>
      </c>
      <c r="H118" s="237">
        <v>4</v>
      </c>
      <c r="I118" s="238"/>
      <c r="J118" s="239">
        <f>ROUND(I118*H118,2)</f>
        <v>0</v>
      </c>
      <c r="K118" s="235" t="s">
        <v>173</v>
      </c>
      <c r="L118" s="46"/>
      <c r="M118" s="240" t="s">
        <v>32</v>
      </c>
      <c r="N118" s="241" t="s">
        <v>46</v>
      </c>
      <c r="O118" s="86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187</v>
      </c>
      <c r="AT118" s="226" t="s">
        <v>184</v>
      </c>
      <c r="AU118" s="226" t="s">
        <v>82</v>
      </c>
      <c r="AY118" s="18" t="s">
        <v>157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8" t="s">
        <v>82</v>
      </c>
      <c r="BK118" s="227">
        <f>ROUND(I118*H118,2)</f>
        <v>0</v>
      </c>
      <c r="BL118" s="18" t="s">
        <v>187</v>
      </c>
      <c r="BM118" s="226" t="s">
        <v>930</v>
      </c>
    </row>
    <row r="119" s="2" customFormat="1" ht="24.15" customHeight="1">
      <c r="A119" s="40"/>
      <c r="B119" s="41"/>
      <c r="C119" s="233" t="s">
        <v>288</v>
      </c>
      <c r="D119" s="233" t="s">
        <v>184</v>
      </c>
      <c r="E119" s="234" t="s">
        <v>931</v>
      </c>
      <c r="F119" s="235" t="s">
        <v>932</v>
      </c>
      <c r="G119" s="236" t="s">
        <v>161</v>
      </c>
      <c r="H119" s="237">
        <v>2</v>
      </c>
      <c r="I119" s="238"/>
      <c r="J119" s="239">
        <f>ROUND(I119*H119,2)</f>
        <v>0</v>
      </c>
      <c r="K119" s="235" t="s">
        <v>173</v>
      </c>
      <c r="L119" s="46"/>
      <c r="M119" s="286" t="s">
        <v>32</v>
      </c>
      <c r="N119" s="287" t="s">
        <v>46</v>
      </c>
      <c r="O119" s="246"/>
      <c r="P119" s="247">
        <f>O119*H119</f>
        <v>0</v>
      </c>
      <c r="Q119" s="247">
        <v>0</v>
      </c>
      <c r="R119" s="247">
        <f>Q119*H119</f>
        <v>0</v>
      </c>
      <c r="S119" s="247">
        <v>0</v>
      </c>
      <c r="T119" s="24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187</v>
      </c>
      <c r="AT119" s="226" t="s">
        <v>184</v>
      </c>
      <c r="AU119" s="226" t="s">
        <v>82</v>
      </c>
      <c r="AY119" s="18" t="s">
        <v>157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8" t="s">
        <v>82</v>
      </c>
      <c r="BK119" s="227">
        <f>ROUND(I119*H119,2)</f>
        <v>0</v>
      </c>
      <c r="BL119" s="18" t="s">
        <v>187</v>
      </c>
      <c r="BM119" s="226" t="s">
        <v>933</v>
      </c>
    </row>
    <row r="120" s="2" customFormat="1" ht="6.96" customHeight="1">
      <c r="A120" s="40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46"/>
      <c r="M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</sheetData>
  <sheetProtection sheet="1" autoFilter="0" formatColumns="0" formatRows="0" objects="1" scenarios="1" spinCount="100000" saltValue="OfekG83LYtb7aaVZ5iTeICcxtJalne5XX16mFgU3Or0nDwFM6UTUz1qnWeaxFJ0PqHOGuUe0h1NcUrxi/27pZw==" hashValue="9lBSQBBSh7KOHjtBebLKe2Mp3wJ1z/FsPSKQWolABjCc2H5Ow0+uQ2suJ4t/nfIke7CPvJJ0DtMbPg2YTj2wag==" algorithmName="SHA-512" password="CC35"/>
  <autoFilter ref="C85:K1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128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na přejezdu P3283 v km 96,543 v úseku Rumburk - Jiříkov</v>
      </c>
      <c r="F7" s="145"/>
      <c r="G7" s="145"/>
      <c r="H7" s="145"/>
      <c r="L7" s="21"/>
    </row>
    <row r="8">
      <c r="B8" s="21"/>
      <c r="D8" s="145" t="s">
        <v>129</v>
      </c>
      <c r="L8" s="21"/>
    </row>
    <row r="9" s="1" customFormat="1" ht="16.5" customHeight="1">
      <c r="B9" s="21"/>
      <c r="E9" s="146" t="s">
        <v>130</v>
      </c>
      <c r="F9" s="1"/>
      <c r="G9" s="1"/>
      <c r="H9" s="1"/>
      <c r="L9" s="21"/>
    </row>
    <row r="10" s="1" customFormat="1" ht="12" customHeight="1">
      <c r="B10" s="21"/>
      <c r="D10" s="145" t="s">
        <v>131</v>
      </c>
      <c r="L10" s="21"/>
    </row>
    <row r="11" s="2" customFormat="1" ht="16.5" customHeight="1">
      <c r="A11" s="40"/>
      <c r="B11" s="46"/>
      <c r="C11" s="40"/>
      <c r="D11" s="40"/>
      <c r="E11" s="147" t="s">
        <v>934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935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936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26. 9. 2022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23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23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23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ROUND(J92,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ROUND((SUM(BE92:BE132)),  2)</f>
        <v>0</v>
      </c>
      <c r="G37" s="40"/>
      <c r="H37" s="40"/>
      <c r="I37" s="160">
        <v>0.20999999999999999</v>
      </c>
      <c r="J37" s="159">
        <f>ROUND(((SUM(BE92:BE132))*I37),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ROUND((SUM(BF92:BF132)),  2)</f>
        <v>0</v>
      </c>
      <c r="G38" s="40"/>
      <c r="H38" s="40"/>
      <c r="I38" s="160">
        <v>0.14999999999999999</v>
      </c>
      <c r="J38" s="159">
        <f>ROUND(((SUM(BF92:BF132))*I38),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ROUND((SUM(BG92:BG132)),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ROUND((SUM(BH92:BH132)),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ROUND((SUM(BI92:BI132)),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135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na přejezdu P3283 v km 96,543 v úseku Rumburk - Jiříkov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129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130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131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934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935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03.1 - Technologická část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26. 9. 2022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136</v>
      </c>
      <c r="D65" s="175"/>
      <c r="E65" s="175"/>
      <c r="F65" s="175"/>
      <c r="G65" s="175"/>
      <c r="H65" s="175"/>
      <c r="I65" s="175"/>
      <c r="J65" s="176" t="s">
        <v>137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J92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138</v>
      </c>
    </row>
    <row r="68" s="9" customFormat="1" ht="24.96" customHeight="1">
      <c r="A68" s="9"/>
      <c r="B68" s="178"/>
      <c r="C68" s="179"/>
      <c r="D68" s="180" t="s">
        <v>139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4" t="s">
        <v>142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2" t="str">
        <f>E7</f>
        <v>Oprava PZS na přejezdu P3283 v km 96,543 v úseku Rumburk - Jiříkov</v>
      </c>
      <c r="F78" s="33"/>
      <c r="G78" s="33"/>
      <c r="H78" s="33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2"/>
      <c r="C79" s="33" t="s">
        <v>129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2" t="s">
        <v>130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131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40"/>
      <c r="B82" s="41"/>
      <c r="C82" s="42"/>
      <c r="D82" s="42"/>
      <c r="E82" s="173" t="s">
        <v>934</v>
      </c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935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E13</f>
        <v>03.1 - Technologická část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22</v>
      </c>
      <c r="D86" s="42"/>
      <c r="E86" s="42"/>
      <c r="F86" s="28" t="str">
        <f>F16</f>
        <v xml:space="preserve"> </v>
      </c>
      <c r="G86" s="42"/>
      <c r="H86" s="42"/>
      <c r="I86" s="33" t="s">
        <v>24</v>
      </c>
      <c r="J86" s="74" t="str">
        <f>IF(J16="","",J16)</f>
        <v>26. 9. 2022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30</v>
      </c>
      <c r="D88" s="42"/>
      <c r="E88" s="42"/>
      <c r="F88" s="28" t="str">
        <f>E19</f>
        <v xml:space="preserve"> </v>
      </c>
      <c r="G88" s="42"/>
      <c r="H88" s="42"/>
      <c r="I88" s="33" t="s">
        <v>36</v>
      </c>
      <c r="J88" s="38" t="str">
        <f>E25</f>
        <v xml:space="preserve"> 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34</v>
      </c>
      <c r="D89" s="42"/>
      <c r="E89" s="42"/>
      <c r="F89" s="28" t="str">
        <f>IF(E22="","",E22)</f>
        <v>Vyplň údaj</v>
      </c>
      <c r="G89" s="42"/>
      <c r="H89" s="42"/>
      <c r="I89" s="33" t="s">
        <v>38</v>
      </c>
      <c r="J89" s="38" t="str">
        <f>E28</f>
        <v xml:space="preserve"> 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9"/>
      <c r="B91" s="190"/>
      <c r="C91" s="191" t="s">
        <v>143</v>
      </c>
      <c r="D91" s="192" t="s">
        <v>60</v>
      </c>
      <c r="E91" s="192" t="s">
        <v>56</v>
      </c>
      <c r="F91" s="192" t="s">
        <v>57</v>
      </c>
      <c r="G91" s="192" t="s">
        <v>144</v>
      </c>
      <c r="H91" s="192" t="s">
        <v>145</v>
      </c>
      <c r="I91" s="192" t="s">
        <v>146</v>
      </c>
      <c r="J91" s="192" t="s">
        <v>137</v>
      </c>
      <c r="K91" s="193" t="s">
        <v>147</v>
      </c>
      <c r="L91" s="194"/>
      <c r="M91" s="94" t="s">
        <v>32</v>
      </c>
      <c r="N91" s="95" t="s">
        <v>45</v>
      </c>
      <c r="O91" s="95" t="s">
        <v>148</v>
      </c>
      <c r="P91" s="95" t="s">
        <v>149</v>
      </c>
      <c r="Q91" s="95" t="s">
        <v>150</v>
      </c>
      <c r="R91" s="95" t="s">
        <v>151</v>
      </c>
      <c r="S91" s="95" t="s">
        <v>152</v>
      </c>
      <c r="T91" s="96" t="s">
        <v>153</v>
      </c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</row>
    <row r="92" s="2" customFormat="1" ht="22.8" customHeight="1">
      <c r="A92" s="40"/>
      <c r="B92" s="41"/>
      <c r="C92" s="101" t="s">
        <v>154</v>
      </c>
      <c r="D92" s="42"/>
      <c r="E92" s="42"/>
      <c r="F92" s="42"/>
      <c r="G92" s="42"/>
      <c r="H92" s="42"/>
      <c r="I92" s="42"/>
      <c r="J92" s="195">
        <f>BK92</f>
        <v>0</v>
      </c>
      <c r="K92" s="42"/>
      <c r="L92" s="46"/>
      <c r="M92" s="97"/>
      <c r="N92" s="196"/>
      <c r="O92" s="98"/>
      <c r="P92" s="197">
        <f>P93</f>
        <v>0</v>
      </c>
      <c r="Q92" s="98"/>
      <c r="R92" s="197">
        <f>R93</f>
        <v>0</v>
      </c>
      <c r="S92" s="98"/>
      <c r="T92" s="198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74</v>
      </c>
      <c r="AU92" s="18" t="s">
        <v>138</v>
      </c>
      <c r="BK92" s="199">
        <f>BK93</f>
        <v>0</v>
      </c>
    </row>
    <row r="93" s="12" customFormat="1" ht="25.92" customHeight="1">
      <c r="A93" s="12"/>
      <c r="B93" s="200"/>
      <c r="C93" s="201"/>
      <c r="D93" s="202" t="s">
        <v>74</v>
      </c>
      <c r="E93" s="203" t="s">
        <v>155</v>
      </c>
      <c r="F93" s="203" t="s">
        <v>156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f>SUM(P94:P132)</f>
        <v>0</v>
      </c>
      <c r="Q93" s="208"/>
      <c r="R93" s="209">
        <f>SUM(R94:R132)</f>
        <v>0</v>
      </c>
      <c r="S93" s="208"/>
      <c r="T93" s="210">
        <f>SUM(T94:T132)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94</v>
      </c>
      <c r="AT93" s="212" t="s">
        <v>74</v>
      </c>
      <c r="AU93" s="212" t="s">
        <v>75</v>
      </c>
      <c r="AY93" s="211" t="s">
        <v>157</v>
      </c>
      <c r="BK93" s="213">
        <f>SUM(BK94:BK132)</f>
        <v>0</v>
      </c>
    </row>
    <row r="94" s="2" customFormat="1" ht="21.75" customHeight="1">
      <c r="A94" s="40"/>
      <c r="B94" s="41"/>
      <c r="C94" s="233" t="s">
        <v>82</v>
      </c>
      <c r="D94" s="233" t="s">
        <v>184</v>
      </c>
      <c r="E94" s="234" t="s">
        <v>937</v>
      </c>
      <c r="F94" s="235" t="s">
        <v>938</v>
      </c>
      <c r="G94" s="236" t="s">
        <v>939</v>
      </c>
      <c r="H94" s="237">
        <v>10</v>
      </c>
      <c r="I94" s="238"/>
      <c r="J94" s="239">
        <f>ROUND(I94*H94,2)</f>
        <v>0</v>
      </c>
      <c r="K94" s="235" t="s">
        <v>173</v>
      </c>
      <c r="L94" s="46"/>
      <c r="M94" s="240" t="s">
        <v>32</v>
      </c>
      <c r="N94" s="241" t="s">
        <v>46</v>
      </c>
      <c r="O94" s="86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187</v>
      </c>
      <c r="AT94" s="226" t="s">
        <v>184</v>
      </c>
      <c r="AU94" s="226" t="s">
        <v>82</v>
      </c>
      <c r="AY94" s="18" t="s">
        <v>157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8" t="s">
        <v>82</v>
      </c>
      <c r="BK94" s="227">
        <f>ROUND(I94*H94,2)</f>
        <v>0</v>
      </c>
      <c r="BL94" s="18" t="s">
        <v>187</v>
      </c>
      <c r="BM94" s="226" t="s">
        <v>940</v>
      </c>
    </row>
    <row r="95" s="2" customFormat="1" ht="21.75" customHeight="1">
      <c r="A95" s="40"/>
      <c r="B95" s="41"/>
      <c r="C95" s="214" t="s">
        <v>84</v>
      </c>
      <c r="D95" s="214" t="s">
        <v>158</v>
      </c>
      <c r="E95" s="215" t="s">
        <v>941</v>
      </c>
      <c r="F95" s="216" t="s">
        <v>942</v>
      </c>
      <c r="G95" s="217" t="s">
        <v>939</v>
      </c>
      <c r="H95" s="218">
        <v>5</v>
      </c>
      <c r="I95" s="219"/>
      <c r="J95" s="220">
        <f>ROUND(I95*H95,2)</f>
        <v>0</v>
      </c>
      <c r="K95" s="216" t="s">
        <v>173</v>
      </c>
      <c r="L95" s="221"/>
      <c r="M95" s="222" t="s">
        <v>32</v>
      </c>
      <c r="N95" s="223" t="s">
        <v>46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162</v>
      </c>
      <c r="AT95" s="226" t="s">
        <v>158</v>
      </c>
      <c r="AU95" s="226" t="s">
        <v>82</v>
      </c>
      <c r="AY95" s="18" t="s">
        <v>157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8" t="s">
        <v>82</v>
      </c>
      <c r="BK95" s="227">
        <f>ROUND(I95*H95,2)</f>
        <v>0</v>
      </c>
      <c r="BL95" s="18" t="s">
        <v>162</v>
      </c>
      <c r="BM95" s="226" t="s">
        <v>943</v>
      </c>
    </row>
    <row r="96" s="2" customFormat="1" ht="21.75" customHeight="1">
      <c r="A96" s="40"/>
      <c r="B96" s="41"/>
      <c r="C96" s="214" t="s">
        <v>89</v>
      </c>
      <c r="D96" s="214" t="s">
        <v>158</v>
      </c>
      <c r="E96" s="215" t="s">
        <v>944</v>
      </c>
      <c r="F96" s="216" t="s">
        <v>945</v>
      </c>
      <c r="G96" s="217" t="s">
        <v>939</v>
      </c>
      <c r="H96" s="218">
        <v>5</v>
      </c>
      <c r="I96" s="219"/>
      <c r="J96" s="220">
        <f>ROUND(I96*H96,2)</f>
        <v>0</v>
      </c>
      <c r="K96" s="216" t="s">
        <v>173</v>
      </c>
      <c r="L96" s="221"/>
      <c r="M96" s="222" t="s">
        <v>32</v>
      </c>
      <c r="N96" s="223" t="s">
        <v>46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162</v>
      </c>
      <c r="AT96" s="226" t="s">
        <v>158</v>
      </c>
      <c r="AU96" s="226" t="s">
        <v>82</v>
      </c>
      <c r="AY96" s="18" t="s">
        <v>157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8" t="s">
        <v>82</v>
      </c>
      <c r="BK96" s="227">
        <f>ROUND(I96*H96,2)</f>
        <v>0</v>
      </c>
      <c r="BL96" s="18" t="s">
        <v>162</v>
      </c>
      <c r="BM96" s="226" t="s">
        <v>946</v>
      </c>
    </row>
    <row r="97" s="2" customFormat="1" ht="21.75" customHeight="1">
      <c r="A97" s="40"/>
      <c r="B97" s="41"/>
      <c r="C97" s="214" t="s">
        <v>94</v>
      </c>
      <c r="D97" s="214" t="s">
        <v>158</v>
      </c>
      <c r="E97" s="215" t="s">
        <v>947</v>
      </c>
      <c r="F97" s="216" t="s">
        <v>948</v>
      </c>
      <c r="G97" s="217" t="s">
        <v>939</v>
      </c>
      <c r="H97" s="218">
        <v>83</v>
      </c>
      <c r="I97" s="219"/>
      <c r="J97" s="220">
        <f>ROUND(I97*H97,2)</f>
        <v>0</v>
      </c>
      <c r="K97" s="216" t="s">
        <v>173</v>
      </c>
      <c r="L97" s="221"/>
      <c r="M97" s="222" t="s">
        <v>32</v>
      </c>
      <c r="N97" s="223" t="s">
        <v>46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392</v>
      </c>
      <c r="AT97" s="226" t="s">
        <v>158</v>
      </c>
      <c r="AU97" s="226" t="s">
        <v>82</v>
      </c>
      <c r="AY97" s="18" t="s">
        <v>157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8" t="s">
        <v>82</v>
      </c>
      <c r="BK97" s="227">
        <f>ROUND(I97*H97,2)</f>
        <v>0</v>
      </c>
      <c r="BL97" s="18" t="s">
        <v>187</v>
      </c>
      <c r="BM97" s="226" t="s">
        <v>949</v>
      </c>
    </row>
    <row r="98" s="2" customFormat="1" ht="21.75" customHeight="1">
      <c r="A98" s="40"/>
      <c r="B98" s="41"/>
      <c r="C98" s="233" t="s">
        <v>179</v>
      </c>
      <c r="D98" s="233" t="s">
        <v>184</v>
      </c>
      <c r="E98" s="234" t="s">
        <v>950</v>
      </c>
      <c r="F98" s="235" t="s">
        <v>951</v>
      </c>
      <c r="G98" s="236" t="s">
        <v>939</v>
      </c>
      <c r="H98" s="237">
        <v>88</v>
      </c>
      <c r="I98" s="238"/>
      <c r="J98" s="239">
        <f>ROUND(I98*H98,2)</f>
        <v>0</v>
      </c>
      <c r="K98" s="235" t="s">
        <v>173</v>
      </c>
      <c r="L98" s="46"/>
      <c r="M98" s="240" t="s">
        <v>32</v>
      </c>
      <c r="N98" s="241" t="s">
        <v>46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187</v>
      </c>
      <c r="AT98" s="226" t="s">
        <v>184</v>
      </c>
      <c r="AU98" s="226" t="s">
        <v>82</v>
      </c>
      <c r="AY98" s="18" t="s">
        <v>157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8" t="s">
        <v>82</v>
      </c>
      <c r="BK98" s="227">
        <f>ROUND(I98*H98,2)</f>
        <v>0</v>
      </c>
      <c r="BL98" s="18" t="s">
        <v>187</v>
      </c>
      <c r="BM98" s="226" t="s">
        <v>952</v>
      </c>
    </row>
    <row r="99" s="2" customFormat="1" ht="21.75" customHeight="1">
      <c r="A99" s="40"/>
      <c r="B99" s="41"/>
      <c r="C99" s="214" t="s">
        <v>183</v>
      </c>
      <c r="D99" s="214" t="s">
        <v>158</v>
      </c>
      <c r="E99" s="215" t="s">
        <v>953</v>
      </c>
      <c r="F99" s="216" t="s">
        <v>954</v>
      </c>
      <c r="G99" s="217" t="s">
        <v>939</v>
      </c>
      <c r="H99" s="218">
        <v>5</v>
      </c>
      <c r="I99" s="219"/>
      <c r="J99" s="220">
        <f>ROUND(I99*H99,2)</f>
        <v>0</v>
      </c>
      <c r="K99" s="216" t="s">
        <v>173</v>
      </c>
      <c r="L99" s="221"/>
      <c r="M99" s="222" t="s">
        <v>32</v>
      </c>
      <c r="N99" s="223" t="s">
        <v>46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162</v>
      </c>
      <c r="AT99" s="226" t="s">
        <v>158</v>
      </c>
      <c r="AU99" s="226" t="s">
        <v>82</v>
      </c>
      <c r="AY99" s="18" t="s">
        <v>157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8" t="s">
        <v>82</v>
      </c>
      <c r="BK99" s="227">
        <f>ROUND(I99*H99,2)</f>
        <v>0</v>
      </c>
      <c r="BL99" s="18" t="s">
        <v>162</v>
      </c>
      <c r="BM99" s="226" t="s">
        <v>955</v>
      </c>
    </row>
    <row r="100" s="2" customFormat="1" ht="49.05" customHeight="1">
      <c r="A100" s="40"/>
      <c r="B100" s="41"/>
      <c r="C100" s="233" t="s">
        <v>189</v>
      </c>
      <c r="D100" s="233" t="s">
        <v>184</v>
      </c>
      <c r="E100" s="234" t="s">
        <v>956</v>
      </c>
      <c r="F100" s="235" t="s">
        <v>957</v>
      </c>
      <c r="G100" s="236" t="s">
        <v>939</v>
      </c>
      <c r="H100" s="237">
        <v>2125</v>
      </c>
      <c r="I100" s="238"/>
      <c r="J100" s="239">
        <f>ROUND(I100*H100,2)</f>
        <v>0</v>
      </c>
      <c r="K100" s="235" t="s">
        <v>173</v>
      </c>
      <c r="L100" s="46"/>
      <c r="M100" s="240" t="s">
        <v>32</v>
      </c>
      <c r="N100" s="241" t="s">
        <v>46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187</v>
      </c>
      <c r="AT100" s="226" t="s">
        <v>184</v>
      </c>
      <c r="AU100" s="226" t="s">
        <v>82</v>
      </c>
      <c r="AY100" s="18" t="s">
        <v>157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8" t="s">
        <v>82</v>
      </c>
      <c r="BK100" s="227">
        <f>ROUND(I100*H100,2)</f>
        <v>0</v>
      </c>
      <c r="BL100" s="18" t="s">
        <v>187</v>
      </c>
      <c r="BM100" s="226" t="s">
        <v>958</v>
      </c>
    </row>
    <row r="101" s="2" customFormat="1" ht="16.5" customHeight="1">
      <c r="A101" s="40"/>
      <c r="B101" s="41"/>
      <c r="C101" s="214" t="s">
        <v>193</v>
      </c>
      <c r="D101" s="214" t="s">
        <v>158</v>
      </c>
      <c r="E101" s="215" t="s">
        <v>959</v>
      </c>
      <c r="F101" s="216" t="s">
        <v>960</v>
      </c>
      <c r="G101" s="217" t="s">
        <v>939</v>
      </c>
      <c r="H101" s="218">
        <v>5</v>
      </c>
      <c r="I101" s="219"/>
      <c r="J101" s="220">
        <f>ROUND(I101*H101,2)</f>
        <v>0</v>
      </c>
      <c r="K101" s="216" t="s">
        <v>173</v>
      </c>
      <c r="L101" s="221"/>
      <c r="M101" s="222" t="s">
        <v>32</v>
      </c>
      <c r="N101" s="223" t="s">
        <v>46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162</v>
      </c>
      <c r="AT101" s="226" t="s">
        <v>158</v>
      </c>
      <c r="AU101" s="226" t="s">
        <v>82</v>
      </c>
      <c r="AY101" s="18" t="s">
        <v>157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8" t="s">
        <v>82</v>
      </c>
      <c r="BK101" s="227">
        <f>ROUND(I101*H101,2)</f>
        <v>0</v>
      </c>
      <c r="BL101" s="18" t="s">
        <v>162</v>
      </c>
      <c r="BM101" s="226" t="s">
        <v>961</v>
      </c>
    </row>
    <row r="102" s="2" customFormat="1" ht="16.5" customHeight="1">
      <c r="A102" s="40"/>
      <c r="B102" s="41"/>
      <c r="C102" s="214" t="s">
        <v>197</v>
      </c>
      <c r="D102" s="214" t="s">
        <v>158</v>
      </c>
      <c r="E102" s="215" t="s">
        <v>962</v>
      </c>
      <c r="F102" s="216" t="s">
        <v>963</v>
      </c>
      <c r="G102" s="217" t="s">
        <v>939</v>
      </c>
      <c r="H102" s="218">
        <v>2120</v>
      </c>
      <c r="I102" s="219"/>
      <c r="J102" s="220">
        <f>ROUND(I102*H102,2)</f>
        <v>0</v>
      </c>
      <c r="K102" s="216" t="s">
        <v>173</v>
      </c>
      <c r="L102" s="221"/>
      <c r="M102" s="222" t="s">
        <v>32</v>
      </c>
      <c r="N102" s="223" t="s">
        <v>46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162</v>
      </c>
      <c r="AT102" s="226" t="s">
        <v>158</v>
      </c>
      <c r="AU102" s="226" t="s">
        <v>82</v>
      </c>
      <c r="AY102" s="18" t="s">
        <v>157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8" t="s">
        <v>82</v>
      </c>
      <c r="BK102" s="227">
        <f>ROUND(I102*H102,2)</f>
        <v>0</v>
      </c>
      <c r="BL102" s="18" t="s">
        <v>162</v>
      </c>
      <c r="BM102" s="226" t="s">
        <v>964</v>
      </c>
    </row>
    <row r="103" s="2" customFormat="1" ht="55.5" customHeight="1">
      <c r="A103" s="40"/>
      <c r="B103" s="41"/>
      <c r="C103" s="233" t="s">
        <v>201</v>
      </c>
      <c r="D103" s="233" t="s">
        <v>184</v>
      </c>
      <c r="E103" s="234" t="s">
        <v>965</v>
      </c>
      <c r="F103" s="235" t="s">
        <v>966</v>
      </c>
      <c r="G103" s="236" t="s">
        <v>939</v>
      </c>
      <c r="H103" s="237">
        <v>2018</v>
      </c>
      <c r="I103" s="238"/>
      <c r="J103" s="239">
        <f>ROUND(I103*H103,2)</f>
        <v>0</v>
      </c>
      <c r="K103" s="235" t="s">
        <v>173</v>
      </c>
      <c r="L103" s="46"/>
      <c r="M103" s="240" t="s">
        <v>32</v>
      </c>
      <c r="N103" s="241" t="s">
        <v>46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187</v>
      </c>
      <c r="AT103" s="226" t="s">
        <v>184</v>
      </c>
      <c r="AU103" s="226" t="s">
        <v>82</v>
      </c>
      <c r="AY103" s="18" t="s">
        <v>157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8" t="s">
        <v>82</v>
      </c>
      <c r="BK103" s="227">
        <f>ROUND(I103*H103,2)</f>
        <v>0</v>
      </c>
      <c r="BL103" s="18" t="s">
        <v>187</v>
      </c>
      <c r="BM103" s="226" t="s">
        <v>967</v>
      </c>
    </row>
    <row r="104" s="2" customFormat="1" ht="55.5" customHeight="1">
      <c r="A104" s="40"/>
      <c r="B104" s="41"/>
      <c r="C104" s="233" t="s">
        <v>205</v>
      </c>
      <c r="D104" s="233" t="s">
        <v>184</v>
      </c>
      <c r="E104" s="234" t="s">
        <v>968</v>
      </c>
      <c r="F104" s="235" t="s">
        <v>969</v>
      </c>
      <c r="G104" s="236" t="s">
        <v>939</v>
      </c>
      <c r="H104" s="237">
        <v>1461</v>
      </c>
      <c r="I104" s="238"/>
      <c r="J104" s="239">
        <f>ROUND(I104*H104,2)</f>
        <v>0</v>
      </c>
      <c r="K104" s="235" t="s">
        <v>173</v>
      </c>
      <c r="L104" s="46"/>
      <c r="M104" s="240" t="s">
        <v>32</v>
      </c>
      <c r="N104" s="241" t="s">
        <v>46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187</v>
      </c>
      <c r="AT104" s="226" t="s">
        <v>184</v>
      </c>
      <c r="AU104" s="226" t="s">
        <v>82</v>
      </c>
      <c r="AY104" s="18" t="s">
        <v>157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8" t="s">
        <v>82</v>
      </c>
      <c r="BK104" s="227">
        <f>ROUND(I104*H104,2)</f>
        <v>0</v>
      </c>
      <c r="BL104" s="18" t="s">
        <v>187</v>
      </c>
      <c r="BM104" s="226" t="s">
        <v>970</v>
      </c>
    </row>
    <row r="105" s="2" customFormat="1" ht="21.75" customHeight="1">
      <c r="A105" s="40"/>
      <c r="B105" s="41"/>
      <c r="C105" s="214" t="s">
        <v>209</v>
      </c>
      <c r="D105" s="214" t="s">
        <v>158</v>
      </c>
      <c r="E105" s="215" t="s">
        <v>971</v>
      </c>
      <c r="F105" s="216" t="s">
        <v>972</v>
      </c>
      <c r="G105" s="217" t="s">
        <v>939</v>
      </c>
      <c r="H105" s="218">
        <v>2013</v>
      </c>
      <c r="I105" s="219"/>
      <c r="J105" s="220">
        <f>ROUND(I105*H105,2)</f>
        <v>0</v>
      </c>
      <c r="K105" s="216" t="s">
        <v>173</v>
      </c>
      <c r="L105" s="221"/>
      <c r="M105" s="222" t="s">
        <v>32</v>
      </c>
      <c r="N105" s="223" t="s">
        <v>46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162</v>
      </c>
      <c r="AT105" s="226" t="s">
        <v>158</v>
      </c>
      <c r="AU105" s="226" t="s">
        <v>82</v>
      </c>
      <c r="AY105" s="18" t="s">
        <v>157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8" t="s">
        <v>82</v>
      </c>
      <c r="BK105" s="227">
        <f>ROUND(I105*H105,2)</f>
        <v>0</v>
      </c>
      <c r="BL105" s="18" t="s">
        <v>162</v>
      </c>
      <c r="BM105" s="226" t="s">
        <v>973</v>
      </c>
    </row>
    <row r="106" s="2" customFormat="1" ht="21.75" customHeight="1">
      <c r="A106" s="40"/>
      <c r="B106" s="41"/>
      <c r="C106" s="214" t="s">
        <v>213</v>
      </c>
      <c r="D106" s="214" t="s">
        <v>158</v>
      </c>
      <c r="E106" s="215" t="s">
        <v>974</v>
      </c>
      <c r="F106" s="216" t="s">
        <v>975</v>
      </c>
      <c r="G106" s="217" t="s">
        <v>939</v>
      </c>
      <c r="H106" s="218">
        <v>1385</v>
      </c>
      <c r="I106" s="219"/>
      <c r="J106" s="220">
        <f>ROUND(I106*H106,2)</f>
        <v>0</v>
      </c>
      <c r="K106" s="216" t="s">
        <v>173</v>
      </c>
      <c r="L106" s="221"/>
      <c r="M106" s="222" t="s">
        <v>32</v>
      </c>
      <c r="N106" s="223" t="s">
        <v>46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162</v>
      </c>
      <c r="AT106" s="226" t="s">
        <v>158</v>
      </c>
      <c r="AU106" s="226" t="s">
        <v>82</v>
      </c>
      <c r="AY106" s="18" t="s">
        <v>157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8" t="s">
        <v>82</v>
      </c>
      <c r="BK106" s="227">
        <f>ROUND(I106*H106,2)</f>
        <v>0</v>
      </c>
      <c r="BL106" s="18" t="s">
        <v>162</v>
      </c>
      <c r="BM106" s="226" t="s">
        <v>976</v>
      </c>
    </row>
    <row r="107" s="2" customFormat="1" ht="21.75" customHeight="1">
      <c r="A107" s="40"/>
      <c r="B107" s="41"/>
      <c r="C107" s="214" t="s">
        <v>217</v>
      </c>
      <c r="D107" s="214" t="s">
        <v>158</v>
      </c>
      <c r="E107" s="215" t="s">
        <v>977</v>
      </c>
      <c r="F107" s="216" t="s">
        <v>978</v>
      </c>
      <c r="G107" s="217" t="s">
        <v>939</v>
      </c>
      <c r="H107" s="218">
        <v>76</v>
      </c>
      <c r="I107" s="219"/>
      <c r="J107" s="220">
        <f>ROUND(I107*H107,2)</f>
        <v>0</v>
      </c>
      <c r="K107" s="216" t="s">
        <v>173</v>
      </c>
      <c r="L107" s="221"/>
      <c r="M107" s="222" t="s">
        <v>32</v>
      </c>
      <c r="N107" s="223" t="s">
        <v>46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162</v>
      </c>
      <c r="AT107" s="226" t="s">
        <v>158</v>
      </c>
      <c r="AU107" s="226" t="s">
        <v>82</v>
      </c>
      <c r="AY107" s="18" t="s">
        <v>157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8" t="s">
        <v>82</v>
      </c>
      <c r="BK107" s="227">
        <f>ROUND(I107*H107,2)</f>
        <v>0</v>
      </c>
      <c r="BL107" s="18" t="s">
        <v>162</v>
      </c>
      <c r="BM107" s="226" t="s">
        <v>979</v>
      </c>
    </row>
    <row r="108" s="2" customFormat="1" ht="21.75" customHeight="1">
      <c r="A108" s="40"/>
      <c r="B108" s="41"/>
      <c r="C108" s="214" t="s">
        <v>8</v>
      </c>
      <c r="D108" s="214" t="s">
        <v>158</v>
      </c>
      <c r="E108" s="215" t="s">
        <v>980</v>
      </c>
      <c r="F108" s="216" t="s">
        <v>981</v>
      </c>
      <c r="G108" s="217" t="s">
        <v>939</v>
      </c>
      <c r="H108" s="218">
        <v>5</v>
      </c>
      <c r="I108" s="219"/>
      <c r="J108" s="220">
        <f>ROUND(I108*H108,2)</f>
        <v>0</v>
      </c>
      <c r="K108" s="216" t="s">
        <v>173</v>
      </c>
      <c r="L108" s="221"/>
      <c r="M108" s="222" t="s">
        <v>32</v>
      </c>
      <c r="N108" s="223" t="s">
        <v>46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162</v>
      </c>
      <c r="AT108" s="226" t="s">
        <v>158</v>
      </c>
      <c r="AU108" s="226" t="s">
        <v>82</v>
      </c>
      <c r="AY108" s="18" t="s">
        <v>157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8" t="s">
        <v>82</v>
      </c>
      <c r="BK108" s="227">
        <f>ROUND(I108*H108,2)</f>
        <v>0</v>
      </c>
      <c r="BL108" s="18" t="s">
        <v>162</v>
      </c>
      <c r="BM108" s="226" t="s">
        <v>982</v>
      </c>
    </row>
    <row r="109" s="2" customFormat="1" ht="44.25" customHeight="1">
      <c r="A109" s="40"/>
      <c r="B109" s="41"/>
      <c r="C109" s="233" t="s">
        <v>224</v>
      </c>
      <c r="D109" s="233" t="s">
        <v>184</v>
      </c>
      <c r="E109" s="234" t="s">
        <v>983</v>
      </c>
      <c r="F109" s="235" t="s">
        <v>984</v>
      </c>
      <c r="G109" s="236" t="s">
        <v>161</v>
      </c>
      <c r="H109" s="237">
        <v>4</v>
      </c>
      <c r="I109" s="238"/>
      <c r="J109" s="239">
        <f>ROUND(I109*H109,2)</f>
        <v>0</v>
      </c>
      <c r="K109" s="235" t="s">
        <v>173</v>
      </c>
      <c r="L109" s="46"/>
      <c r="M109" s="240" t="s">
        <v>32</v>
      </c>
      <c r="N109" s="241" t="s">
        <v>46</v>
      </c>
      <c r="O109" s="86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187</v>
      </c>
      <c r="AT109" s="226" t="s">
        <v>184</v>
      </c>
      <c r="AU109" s="226" t="s">
        <v>82</v>
      </c>
      <c r="AY109" s="18" t="s">
        <v>157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8" t="s">
        <v>82</v>
      </c>
      <c r="BK109" s="227">
        <f>ROUND(I109*H109,2)</f>
        <v>0</v>
      </c>
      <c r="BL109" s="18" t="s">
        <v>187</v>
      </c>
      <c r="BM109" s="226" t="s">
        <v>985</v>
      </c>
    </row>
    <row r="110" s="2" customFormat="1" ht="44.25" customHeight="1">
      <c r="A110" s="40"/>
      <c r="B110" s="41"/>
      <c r="C110" s="233" t="s">
        <v>228</v>
      </c>
      <c r="D110" s="233" t="s">
        <v>184</v>
      </c>
      <c r="E110" s="234" t="s">
        <v>986</v>
      </c>
      <c r="F110" s="235" t="s">
        <v>987</v>
      </c>
      <c r="G110" s="236" t="s">
        <v>161</v>
      </c>
      <c r="H110" s="237">
        <v>8</v>
      </c>
      <c r="I110" s="238"/>
      <c r="J110" s="239">
        <f>ROUND(I110*H110,2)</f>
        <v>0</v>
      </c>
      <c r="K110" s="235" t="s">
        <v>173</v>
      </c>
      <c r="L110" s="46"/>
      <c r="M110" s="240" t="s">
        <v>32</v>
      </c>
      <c r="N110" s="241" t="s">
        <v>46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187</v>
      </c>
      <c r="AT110" s="226" t="s">
        <v>184</v>
      </c>
      <c r="AU110" s="226" t="s">
        <v>82</v>
      </c>
      <c r="AY110" s="18" t="s">
        <v>157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8" t="s">
        <v>82</v>
      </c>
      <c r="BK110" s="227">
        <f>ROUND(I110*H110,2)</f>
        <v>0</v>
      </c>
      <c r="BL110" s="18" t="s">
        <v>187</v>
      </c>
      <c r="BM110" s="226" t="s">
        <v>988</v>
      </c>
    </row>
    <row r="111" s="2" customFormat="1" ht="24.15" customHeight="1">
      <c r="A111" s="40"/>
      <c r="B111" s="41"/>
      <c r="C111" s="214" t="s">
        <v>232</v>
      </c>
      <c r="D111" s="214" t="s">
        <v>158</v>
      </c>
      <c r="E111" s="215" t="s">
        <v>989</v>
      </c>
      <c r="F111" s="216" t="s">
        <v>990</v>
      </c>
      <c r="G111" s="217" t="s">
        <v>161</v>
      </c>
      <c r="H111" s="218">
        <v>8</v>
      </c>
      <c r="I111" s="219"/>
      <c r="J111" s="220">
        <f>ROUND(I111*H111,2)</f>
        <v>0</v>
      </c>
      <c r="K111" s="216" t="s">
        <v>173</v>
      </c>
      <c r="L111" s="221"/>
      <c r="M111" s="222" t="s">
        <v>32</v>
      </c>
      <c r="N111" s="223" t="s">
        <v>46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162</v>
      </c>
      <c r="AT111" s="226" t="s">
        <v>158</v>
      </c>
      <c r="AU111" s="226" t="s">
        <v>82</v>
      </c>
      <c r="AY111" s="18" t="s">
        <v>157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82</v>
      </c>
      <c r="BK111" s="227">
        <f>ROUND(I111*H111,2)</f>
        <v>0</v>
      </c>
      <c r="BL111" s="18" t="s">
        <v>162</v>
      </c>
      <c r="BM111" s="226" t="s">
        <v>991</v>
      </c>
    </row>
    <row r="112" s="2" customFormat="1" ht="24.15" customHeight="1">
      <c r="A112" s="40"/>
      <c r="B112" s="41"/>
      <c r="C112" s="214" t="s">
        <v>236</v>
      </c>
      <c r="D112" s="214" t="s">
        <v>158</v>
      </c>
      <c r="E112" s="215" t="s">
        <v>992</v>
      </c>
      <c r="F112" s="216" t="s">
        <v>993</v>
      </c>
      <c r="G112" s="217" t="s">
        <v>161</v>
      </c>
      <c r="H112" s="218">
        <v>15</v>
      </c>
      <c r="I112" s="219"/>
      <c r="J112" s="220">
        <f>ROUND(I112*H112,2)</f>
        <v>0</v>
      </c>
      <c r="K112" s="216" t="s">
        <v>173</v>
      </c>
      <c r="L112" s="221"/>
      <c r="M112" s="222" t="s">
        <v>32</v>
      </c>
      <c r="N112" s="223" t="s">
        <v>46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162</v>
      </c>
      <c r="AT112" s="226" t="s">
        <v>158</v>
      </c>
      <c r="AU112" s="226" t="s">
        <v>82</v>
      </c>
      <c r="AY112" s="18" t="s">
        <v>157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8" t="s">
        <v>82</v>
      </c>
      <c r="BK112" s="227">
        <f>ROUND(I112*H112,2)</f>
        <v>0</v>
      </c>
      <c r="BL112" s="18" t="s">
        <v>162</v>
      </c>
      <c r="BM112" s="226" t="s">
        <v>994</v>
      </c>
    </row>
    <row r="113" s="2" customFormat="1" ht="16.5" customHeight="1">
      <c r="A113" s="40"/>
      <c r="B113" s="41"/>
      <c r="C113" s="233" t="s">
        <v>240</v>
      </c>
      <c r="D113" s="233" t="s">
        <v>184</v>
      </c>
      <c r="E113" s="234" t="s">
        <v>995</v>
      </c>
      <c r="F113" s="235" t="s">
        <v>996</v>
      </c>
      <c r="G113" s="236" t="s">
        <v>161</v>
      </c>
      <c r="H113" s="237">
        <v>9</v>
      </c>
      <c r="I113" s="238"/>
      <c r="J113" s="239">
        <f>ROUND(I113*H113,2)</f>
        <v>0</v>
      </c>
      <c r="K113" s="235" t="s">
        <v>173</v>
      </c>
      <c r="L113" s="46"/>
      <c r="M113" s="240" t="s">
        <v>32</v>
      </c>
      <c r="N113" s="241" t="s">
        <v>46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187</v>
      </c>
      <c r="AT113" s="226" t="s">
        <v>184</v>
      </c>
      <c r="AU113" s="226" t="s">
        <v>82</v>
      </c>
      <c r="AY113" s="18" t="s">
        <v>157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8" t="s">
        <v>82</v>
      </c>
      <c r="BK113" s="227">
        <f>ROUND(I113*H113,2)</f>
        <v>0</v>
      </c>
      <c r="BL113" s="18" t="s">
        <v>187</v>
      </c>
      <c r="BM113" s="226" t="s">
        <v>997</v>
      </c>
    </row>
    <row r="114" s="2" customFormat="1" ht="44.25" customHeight="1">
      <c r="A114" s="40"/>
      <c r="B114" s="41"/>
      <c r="C114" s="233" t="s">
        <v>7</v>
      </c>
      <c r="D114" s="233" t="s">
        <v>184</v>
      </c>
      <c r="E114" s="234" t="s">
        <v>998</v>
      </c>
      <c r="F114" s="235" t="s">
        <v>999</v>
      </c>
      <c r="G114" s="236" t="s">
        <v>161</v>
      </c>
      <c r="H114" s="237">
        <v>8</v>
      </c>
      <c r="I114" s="238"/>
      <c r="J114" s="239">
        <f>ROUND(I114*H114,2)</f>
        <v>0</v>
      </c>
      <c r="K114" s="235" t="s">
        <v>173</v>
      </c>
      <c r="L114" s="46"/>
      <c r="M114" s="240" t="s">
        <v>32</v>
      </c>
      <c r="N114" s="241" t="s">
        <v>46</v>
      </c>
      <c r="O114" s="86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187</v>
      </c>
      <c r="AT114" s="226" t="s">
        <v>184</v>
      </c>
      <c r="AU114" s="226" t="s">
        <v>82</v>
      </c>
      <c r="AY114" s="18" t="s">
        <v>157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8" t="s">
        <v>82</v>
      </c>
      <c r="BK114" s="227">
        <f>ROUND(I114*H114,2)</f>
        <v>0</v>
      </c>
      <c r="BL114" s="18" t="s">
        <v>187</v>
      </c>
      <c r="BM114" s="226" t="s">
        <v>1000</v>
      </c>
    </row>
    <row r="115" s="2" customFormat="1" ht="44.25" customHeight="1">
      <c r="A115" s="40"/>
      <c r="B115" s="41"/>
      <c r="C115" s="233" t="s">
        <v>247</v>
      </c>
      <c r="D115" s="233" t="s">
        <v>184</v>
      </c>
      <c r="E115" s="234" t="s">
        <v>1001</v>
      </c>
      <c r="F115" s="235" t="s">
        <v>1002</v>
      </c>
      <c r="G115" s="236" t="s">
        <v>161</v>
      </c>
      <c r="H115" s="237">
        <v>6</v>
      </c>
      <c r="I115" s="238"/>
      <c r="J115" s="239">
        <f>ROUND(I115*H115,2)</f>
        <v>0</v>
      </c>
      <c r="K115" s="235" t="s">
        <v>173</v>
      </c>
      <c r="L115" s="46"/>
      <c r="M115" s="240" t="s">
        <v>32</v>
      </c>
      <c r="N115" s="241" t="s">
        <v>46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187</v>
      </c>
      <c r="AT115" s="226" t="s">
        <v>184</v>
      </c>
      <c r="AU115" s="226" t="s">
        <v>82</v>
      </c>
      <c r="AY115" s="18" t="s">
        <v>157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8" t="s">
        <v>82</v>
      </c>
      <c r="BK115" s="227">
        <f>ROUND(I115*H115,2)</f>
        <v>0</v>
      </c>
      <c r="BL115" s="18" t="s">
        <v>187</v>
      </c>
      <c r="BM115" s="226" t="s">
        <v>1003</v>
      </c>
    </row>
    <row r="116" s="2" customFormat="1" ht="44.25" customHeight="1">
      <c r="A116" s="40"/>
      <c r="B116" s="41"/>
      <c r="C116" s="233" t="s">
        <v>251</v>
      </c>
      <c r="D116" s="233" t="s">
        <v>184</v>
      </c>
      <c r="E116" s="234" t="s">
        <v>1004</v>
      </c>
      <c r="F116" s="235" t="s">
        <v>1005</v>
      </c>
      <c r="G116" s="236" t="s">
        <v>161</v>
      </c>
      <c r="H116" s="237">
        <v>2</v>
      </c>
      <c r="I116" s="238"/>
      <c r="J116" s="239">
        <f>ROUND(I116*H116,2)</f>
        <v>0</v>
      </c>
      <c r="K116" s="235" t="s">
        <v>173</v>
      </c>
      <c r="L116" s="46"/>
      <c r="M116" s="240" t="s">
        <v>32</v>
      </c>
      <c r="N116" s="241" t="s">
        <v>46</v>
      </c>
      <c r="O116" s="86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187</v>
      </c>
      <c r="AT116" s="226" t="s">
        <v>184</v>
      </c>
      <c r="AU116" s="226" t="s">
        <v>82</v>
      </c>
      <c r="AY116" s="18" t="s">
        <v>157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8" t="s">
        <v>82</v>
      </c>
      <c r="BK116" s="227">
        <f>ROUND(I116*H116,2)</f>
        <v>0</v>
      </c>
      <c r="BL116" s="18" t="s">
        <v>187</v>
      </c>
      <c r="BM116" s="226" t="s">
        <v>1006</v>
      </c>
    </row>
    <row r="117" s="2" customFormat="1" ht="44.25" customHeight="1">
      <c r="A117" s="40"/>
      <c r="B117" s="41"/>
      <c r="C117" s="233" t="s">
        <v>255</v>
      </c>
      <c r="D117" s="233" t="s">
        <v>184</v>
      </c>
      <c r="E117" s="234" t="s">
        <v>1007</v>
      </c>
      <c r="F117" s="235" t="s">
        <v>1008</v>
      </c>
      <c r="G117" s="236" t="s">
        <v>161</v>
      </c>
      <c r="H117" s="237">
        <v>4</v>
      </c>
      <c r="I117" s="238"/>
      <c r="J117" s="239">
        <f>ROUND(I117*H117,2)</f>
        <v>0</v>
      </c>
      <c r="K117" s="235" t="s">
        <v>173</v>
      </c>
      <c r="L117" s="46"/>
      <c r="M117" s="240" t="s">
        <v>32</v>
      </c>
      <c r="N117" s="241" t="s">
        <v>46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187</v>
      </c>
      <c r="AT117" s="226" t="s">
        <v>184</v>
      </c>
      <c r="AU117" s="226" t="s">
        <v>82</v>
      </c>
      <c r="AY117" s="18" t="s">
        <v>157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8" t="s">
        <v>82</v>
      </c>
      <c r="BK117" s="227">
        <f>ROUND(I117*H117,2)</f>
        <v>0</v>
      </c>
      <c r="BL117" s="18" t="s">
        <v>187</v>
      </c>
      <c r="BM117" s="226" t="s">
        <v>1009</v>
      </c>
    </row>
    <row r="118" s="2" customFormat="1" ht="49.05" customHeight="1">
      <c r="A118" s="40"/>
      <c r="B118" s="41"/>
      <c r="C118" s="233" t="s">
        <v>259</v>
      </c>
      <c r="D118" s="233" t="s">
        <v>184</v>
      </c>
      <c r="E118" s="234" t="s">
        <v>1010</v>
      </c>
      <c r="F118" s="235" t="s">
        <v>1011</v>
      </c>
      <c r="G118" s="236" t="s">
        <v>161</v>
      </c>
      <c r="H118" s="237">
        <v>12</v>
      </c>
      <c r="I118" s="238"/>
      <c r="J118" s="239">
        <f>ROUND(I118*H118,2)</f>
        <v>0</v>
      </c>
      <c r="K118" s="235" t="s">
        <v>173</v>
      </c>
      <c r="L118" s="46"/>
      <c r="M118" s="240" t="s">
        <v>32</v>
      </c>
      <c r="N118" s="241" t="s">
        <v>46</v>
      </c>
      <c r="O118" s="86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187</v>
      </c>
      <c r="AT118" s="226" t="s">
        <v>184</v>
      </c>
      <c r="AU118" s="226" t="s">
        <v>82</v>
      </c>
      <c r="AY118" s="18" t="s">
        <v>157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8" t="s">
        <v>82</v>
      </c>
      <c r="BK118" s="227">
        <f>ROUND(I118*H118,2)</f>
        <v>0</v>
      </c>
      <c r="BL118" s="18" t="s">
        <v>187</v>
      </c>
      <c r="BM118" s="226" t="s">
        <v>1012</v>
      </c>
    </row>
    <row r="119" s="2" customFormat="1" ht="49.05" customHeight="1">
      <c r="A119" s="40"/>
      <c r="B119" s="41"/>
      <c r="C119" s="233" t="s">
        <v>264</v>
      </c>
      <c r="D119" s="233" t="s">
        <v>184</v>
      </c>
      <c r="E119" s="234" t="s">
        <v>1013</v>
      </c>
      <c r="F119" s="235" t="s">
        <v>1014</v>
      </c>
      <c r="G119" s="236" t="s">
        <v>161</v>
      </c>
      <c r="H119" s="237">
        <v>2</v>
      </c>
      <c r="I119" s="238"/>
      <c r="J119" s="239">
        <f>ROUND(I119*H119,2)</f>
        <v>0</v>
      </c>
      <c r="K119" s="235" t="s">
        <v>173</v>
      </c>
      <c r="L119" s="46"/>
      <c r="M119" s="240" t="s">
        <v>32</v>
      </c>
      <c r="N119" s="241" t="s">
        <v>46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187</v>
      </c>
      <c r="AT119" s="226" t="s">
        <v>184</v>
      </c>
      <c r="AU119" s="226" t="s">
        <v>82</v>
      </c>
      <c r="AY119" s="18" t="s">
        <v>157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8" t="s">
        <v>82</v>
      </c>
      <c r="BK119" s="227">
        <f>ROUND(I119*H119,2)</f>
        <v>0</v>
      </c>
      <c r="BL119" s="18" t="s">
        <v>187</v>
      </c>
      <c r="BM119" s="226" t="s">
        <v>1015</v>
      </c>
    </row>
    <row r="120" s="2" customFormat="1" ht="49.05" customHeight="1">
      <c r="A120" s="40"/>
      <c r="B120" s="41"/>
      <c r="C120" s="233" t="s">
        <v>268</v>
      </c>
      <c r="D120" s="233" t="s">
        <v>184</v>
      </c>
      <c r="E120" s="234" t="s">
        <v>1016</v>
      </c>
      <c r="F120" s="235" t="s">
        <v>1017</v>
      </c>
      <c r="G120" s="236" t="s">
        <v>161</v>
      </c>
      <c r="H120" s="237">
        <v>2</v>
      </c>
      <c r="I120" s="238"/>
      <c r="J120" s="239">
        <f>ROUND(I120*H120,2)</f>
        <v>0</v>
      </c>
      <c r="K120" s="235" t="s">
        <v>173</v>
      </c>
      <c r="L120" s="46"/>
      <c r="M120" s="240" t="s">
        <v>32</v>
      </c>
      <c r="N120" s="241" t="s">
        <v>46</v>
      </c>
      <c r="O120" s="86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187</v>
      </c>
      <c r="AT120" s="226" t="s">
        <v>184</v>
      </c>
      <c r="AU120" s="226" t="s">
        <v>82</v>
      </c>
      <c r="AY120" s="18" t="s">
        <v>157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8" t="s">
        <v>82</v>
      </c>
      <c r="BK120" s="227">
        <f>ROUND(I120*H120,2)</f>
        <v>0</v>
      </c>
      <c r="BL120" s="18" t="s">
        <v>187</v>
      </c>
      <c r="BM120" s="226" t="s">
        <v>1018</v>
      </c>
    </row>
    <row r="121" s="2" customFormat="1" ht="49.05" customHeight="1">
      <c r="A121" s="40"/>
      <c r="B121" s="41"/>
      <c r="C121" s="233" t="s">
        <v>272</v>
      </c>
      <c r="D121" s="233" t="s">
        <v>184</v>
      </c>
      <c r="E121" s="234" t="s">
        <v>1019</v>
      </c>
      <c r="F121" s="235" t="s">
        <v>1020</v>
      </c>
      <c r="G121" s="236" t="s">
        <v>161</v>
      </c>
      <c r="H121" s="237">
        <v>16</v>
      </c>
      <c r="I121" s="238"/>
      <c r="J121" s="239">
        <f>ROUND(I121*H121,2)</f>
        <v>0</v>
      </c>
      <c r="K121" s="235" t="s">
        <v>173</v>
      </c>
      <c r="L121" s="46"/>
      <c r="M121" s="240" t="s">
        <v>32</v>
      </c>
      <c r="N121" s="241" t="s">
        <v>46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187</v>
      </c>
      <c r="AT121" s="226" t="s">
        <v>184</v>
      </c>
      <c r="AU121" s="226" t="s">
        <v>82</v>
      </c>
      <c r="AY121" s="18" t="s">
        <v>157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8" t="s">
        <v>82</v>
      </c>
      <c r="BK121" s="227">
        <f>ROUND(I121*H121,2)</f>
        <v>0</v>
      </c>
      <c r="BL121" s="18" t="s">
        <v>187</v>
      </c>
      <c r="BM121" s="226" t="s">
        <v>1021</v>
      </c>
    </row>
    <row r="122" s="2" customFormat="1" ht="16.5" customHeight="1">
      <c r="A122" s="40"/>
      <c r="B122" s="41"/>
      <c r="C122" s="214" t="s">
        <v>276</v>
      </c>
      <c r="D122" s="214" t="s">
        <v>158</v>
      </c>
      <c r="E122" s="215" t="s">
        <v>1022</v>
      </c>
      <c r="F122" s="216" t="s">
        <v>1023</v>
      </c>
      <c r="G122" s="217" t="s">
        <v>939</v>
      </c>
      <c r="H122" s="218">
        <v>4260</v>
      </c>
      <c r="I122" s="219"/>
      <c r="J122" s="220">
        <f>ROUND(I122*H122,2)</f>
        <v>0</v>
      </c>
      <c r="K122" s="216" t="s">
        <v>173</v>
      </c>
      <c r="L122" s="221"/>
      <c r="M122" s="222" t="s">
        <v>32</v>
      </c>
      <c r="N122" s="223" t="s">
        <v>46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162</v>
      </c>
      <c r="AT122" s="226" t="s">
        <v>158</v>
      </c>
      <c r="AU122" s="226" t="s">
        <v>82</v>
      </c>
      <c r="AY122" s="18" t="s">
        <v>157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8" t="s">
        <v>82</v>
      </c>
      <c r="BK122" s="227">
        <f>ROUND(I122*H122,2)</f>
        <v>0</v>
      </c>
      <c r="BL122" s="18" t="s">
        <v>162</v>
      </c>
      <c r="BM122" s="226" t="s">
        <v>1024</v>
      </c>
    </row>
    <row r="123" s="13" customFormat="1">
      <c r="A123" s="13"/>
      <c r="B123" s="251"/>
      <c r="C123" s="252"/>
      <c r="D123" s="228" t="s">
        <v>688</v>
      </c>
      <c r="E123" s="253" t="s">
        <v>32</v>
      </c>
      <c r="F123" s="254" t="s">
        <v>1025</v>
      </c>
      <c r="G123" s="252"/>
      <c r="H123" s="255">
        <v>2120</v>
      </c>
      <c r="I123" s="256"/>
      <c r="J123" s="252"/>
      <c r="K123" s="252"/>
      <c r="L123" s="257"/>
      <c r="M123" s="258"/>
      <c r="N123" s="259"/>
      <c r="O123" s="259"/>
      <c r="P123" s="259"/>
      <c r="Q123" s="259"/>
      <c r="R123" s="259"/>
      <c r="S123" s="259"/>
      <c r="T123" s="26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1" t="s">
        <v>688</v>
      </c>
      <c r="AU123" s="261" t="s">
        <v>82</v>
      </c>
      <c r="AV123" s="13" t="s">
        <v>84</v>
      </c>
      <c r="AW123" s="13" t="s">
        <v>37</v>
      </c>
      <c r="AX123" s="13" t="s">
        <v>75</v>
      </c>
      <c r="AY123" s="261" t="s">
        <v>157</v>
      </c>
    </row>
    <row r="124" s="13" customFormat="1">
      <c r="A124" s="13"/>
      <c r="B124" s="251"/>
      <c r="C124" s="252"/>
      <c r="D124" s="228" t="s">
        <v>688</v>
      </c>
      <c r="E124" s="253" t="s">
        <v>32</v>
      </c>
      <c r="F124" s="254" t="s">
        <v>1026</v>
      </c>
      <c r="G124" s="252"/>
      <c r="H124" s="255">
        <v>2140</v>
      </c>
      <c r="I124" s="256"/>
      <c r="J124" s="252"/>
      <c r="K124" s="252"/>
      <c r="L124" s="257"/>
      <c r="M124" s="258"/>
      <c r="N124" s="259"/>
      <c r="O124" s="259"/>
      <c r="P124" s="259"/>
      <c r="Q124" s="259"/>
      <c r="R124" s="259"/>
      <c r="S124" s="259"/>
      <c r="T124" s="26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1" t="s">
        <v>688</v>
      </c>
      <c r="AU124" s="261" t="s">
        <v>82</v>
      </c>
      <c r="AV124" s="13" t="s">
        <v>84</v>
      </c>
      <c r="AW124" s="13" t="s">
        <v>37</v>
      </c>
      <c r="AX124" s="13" t="s">
        <v>75</v>
      </c>
      <c r="AY124" s="261" t="s">
        <v>157</v>
      </c>
    </row>
    <row r="125" s="14" customFormat="1">
      <c r="A125" s="14"/>
      <c r="B125" s="262"/>
      <c r="C125" s="263"/>
      <c r="D125" s="228" t="s">
        <v>688</v>
      </c>
      <c r="E125" s="264" t="s">
        <v>32</v>
      </c>
      <c r="F125" s="265" t="s">
        <v>700</v>
      </c>
      <c r="G125" s="263"/>
      <c r="H125" s="266">
        <v>4260</v>
      </c>
      <c r="I125" s="267"/>
      <c r="J125" s="263"/>
      <c r="K125" s="263"/>
      <c r="L125" s="268"/>
      <c r="M125" s="269"/>
      <c r="N125" s="270"/>
      <c r="O125" s="270"/>
      <c r="P125" s="270"/>
      <c r="Q125" s="270"/>
      <c r="R125" s="270"/>
      <c r="S125" s="270"/>
      <c r="T125" s="27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72" t="s">
        <v>688</v>
      </c>
      <c r="AU125" s="272" t="s">
        <v>82</v>
      </c>
      <c r="AV125" s="14" t="s">
        <v>94</v>
      </c>
      <c r="AW125" s="14" t="s">
        <v>37</v>
      </c>
      <c r="AX125" s="14" t="s">
        <v>82</v>
      </c>
      <c r="AY125" s="272" t="s">
        <v>157</v>
      </c>
    </row>
    <row r="126" s="2" customFormat="1" ht="21.75" customHeight="1">
      <c r="A126" s="40"/>
      <c r="B126" s="41"/>
      <c r="C126" s="214" t="s">
        <v>280</v>
      </c>
      <c r="D126" s="214" t="s">
        <v>158</v>
      </c>
      <c r="E126" s="215" t="s">
        <v>1027</v>
      </c>
      <c r="F126" s="216" t="s">
        <v>1028</v>
      </c>
      <c r="G126" s="217" t="s">
        <v>161</v>
      </c>
      <c r="H126" s="218">
        <v>10</v>
      </c>
      <c r="I126" s="219"/>
      <c r="J126" s="220">
        <f>ROUND(I126*H126,2)</f>
        <v>0</v>
      </c>
      <c r="K126" s="216" t="s">
        <v>173</v>
      </c>
      <c r="L126" s="221"/>
      <c r="M126" s="222" t="s">
        <v>32</v>
      </c>
      <c r="N126" s="223" t="s">
        <v>46</v>
      </c>
      <c r="O126" s="86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162</v>
      </c>
      <c r="AT126" s="226" t="s">
        <v>158</v>
      </c>
      <c r="AU126" s="226" t="s">
        <v>82</v>
      </c>
      <c r="AY126" s="18" t="s">
        <v>157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8" t="s">
        <v>82</v>
      </c>
      <c r="BK126" s="227">
        <f>ROUND(I126*H126,2)</f>
        <v>0</v>
      </c>
      <c r="BL126" s="18" t="s">
        <v>162</v>
      </c>
      <c r="BM126" s="226" t="s">
        <v>1029</v>
      </c>
    </row>
    <row r="127" s="2" customFormat="1" ht="21.75" customHeight="1">
      <c r="A127" s="40"/>
      <c r="B127" s="41"/>
      <c r="C127" s="214" t="s">
        <v>284</v>
      </c>
      <c r="D127" s="214" t="s">
        <v>158</v>
      </c>
      <c r="E127" s="215" t="s">
        <v>1030</v>
      </c>
      <c r="F127" s="216" t="s">
        <v>1031</v>
      </c>
      <c r="G127" s="217" t="s">
        <v>161</v>
      </c>
      <c r="H127" s="218">
        <v>18</v>
      </c>
      <c r="I127" s="219"/>
      <c r="J127" s="220">
        <f>ROUND(I127*H127,2)</f>
        <v>0</v>
      </c>
      <c r="K127" s="216" t="s">
        <v>173</v>
      </c>
      <c r="L127" s="221"/>
      <c r="M127" s="222" t="s">
        <v>32</v>
      </c>
      <c r="N127" s="223" t="s">
        <v>46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162</v>
      </c>
      <c r="AT127" s="226" t="s">
        <v>158</v>
      </c>
      <c r="AU127" s="226" t="s">
        <v>82</v>
      </c>
      <c r="AY127" s="18" t="s">
        <v>157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8" t="s">
        <v>82</v>
      </c>
      <c r="BK127" s="227">
        <f>ROUND(I127*H127,2)</f>
        <v>0</v>
      </c>
      <c r="BL127" s="18" t="s">
        <v>162</v>
      </c>
      <c r="BM127" s="226" t="s">
        <v>1032</v>
      </c>
    </row>
    <row r="128" s="2" customFormat="1" ht="16.5" customHeight="1">
      <c r="A128" s="40"/>
      <c r="B128" s="41"/>
      <c r="C128" s="233" t="s">
        <v>288</v>
      </c>
      <c r="D128" s="233" t="s">
        <v>184</v>
      </c>
      <c r="E128" s="234" t="s">
        <v>1033</v>
      </c>
      <c r="F128" s="235" t="s">
        <v>1034</v>
      </c>
      <c r="G128" s="236" t="s">
        <v>939</v>
      </c>
      <c r="H128" s="237">
        <v>4260</v>
      </c>
      <c r="I128" s="238"/>
      <c r="J128" s="239">
        <f>ROUND(I128*H128,2)</f>
        <v>0</v>
      </c>
      <c r="K128" s="235" t="s">
        <v>173</v>
      </c>
      <c r="L128" s="46"/>
      <c r="M128" s="240" t="s">
        <v>32</v>
      </c>
      <c r="N128" s="241" t="s">
        <v>46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187</v>
      </c>
      <c r="AT128" s="226" t="s">
        <v>184</v>
      </c>
      <c r="AU128" s="226" t="s">
        <v>82</v>
      </c>
      <c r="AY128" s="18" t="s">
        <v>157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8" t="s">
        <v>82</v>
      </c>
      <c r="BK128" s="227">
        <f>ROUND(I128*H128,2)</f>
        <v>0</v>
      </c>
      <c r="BL128" s="18" t="s">
        <v>187</v>
      </c>
      <c r="BM128" s="226" t="s">
        <v>1035</v>
      </c>
    </row>
    <row r="129" s="2" customFormat="1" ht="16.5" customHeight="1">
      <c r="A129" s="40"/>
      <c r="B129" s="41"/>
      <c r="C129" s="233" t="s">
        <v>292</v>
      </c>
      <c r="D129" s="233" t="s">
        <v>184</v>
      </c>
      <c r="E129" s="234" t="s">
        <v>1036</v>
      </c>
      <c r="F129" s="235" t="s">
        <v>1037</v>
      </c>
      <c r="G129" s="236" t="s">
        <v>161</v>
      </c>
      <c r="H129" s="237">
        <v>18</v>
      </c>
      <c r="I129" s="238"/>
      <c r="J129" s="239">
        <f>ROUND(I129*H129,2)</f>
        <v>0</v>
      </c>
      <c r="K129" s="235" t="s">
        <v>173</v>
      </c>
      <c r="L129" s="46"/>
      <c r="M129" s="240" t="s">
        <v>32</v>
      </c>
      <c r="N129" s="241" t="s">
        <v>46</v>
      </c>
      <c r="O129" s="86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187</v>
      </c>
      <c r="AT129" s="226" t="s">
        <v>184</v>
      </c>
      <c r="AU129" s="226" t="s">
        <v>82</v>
      </c>
      <c r="AY129" s="18" t="s">
        <v>157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8" t="s">
        <v>82</v>
      </c>
      <c r="BK129" s="227">
        <f>ROUND(I129*H129,2)</f>
        <v>0</v>
      </c>
      <c r="BL129" s="18" t="s">
        <v>187</v>
      </c>
      <c r="BM129" s="226" t="s">
        <v>1038</v>
      </c>
    </row>
    <row r="130" s="2" customFormat="1" ht="16.5" customHeight="1">
      <c r="A130" s="40"/>
      <c r="B130" s="41"/>
      <c r="C130" s="233" t="s">
        <v>296</v>
      </c>
      <c r="D130" s="233" t="s">
        <v>184</v>
      </c>
      <c r="E130" s="234" t="s">
        <v>1039</v>
      </c>
      <c r="F130" s="235" t="s">
        <v>1040</v>
      </c>
      <c r="G130" s="236" t="s">
        <v>161</v>
      </c>
      <c r="H130" s="237">
        <v>10</v>
      </c>
      <c r="I130" s="238"/>
      <c r="J130" s="239">
        <f>ROUND(I130*H130,2)</f>
        <v>0</v>
      </c>
      <c r="K130" s="235" t="s">
        <v>173</v>
      </c>
      <c r="L130" s="46"/>
      <c r="M130" s="240" t="s">
        <v>32</v>
      </c>
      <c r="N130" s="241" t="s">
        <v>46</v>
      </c>
      <c r="O130" s="86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187</v>
      </c>
      <c r="AT130" s="226" t="s">
        <v>184</v>
      </c>
      <c r="AU130" s="226" t="s">
        <v>82</v>
      </c>
      <c r="AY130" s="18" t="s">
        <v>157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8" t="s">
        <v>82</v>
      </c>
      <c r="BK130" s="227">
        <f>ROUND(I130*H130,2)</f>
        <v>0</v>
      </c>
      <c r="BL130" s="18" t="s">
        <v>187</v>
      </c>
      <c r="BM130" s="226" t="s">
        <v>1041</v>
      </c>
    </row>
    <row r="131" s="2" customFormat="1" ht="16.5" customHeight="1">
      <c r="A131" s="40"/>
      <c r="B131" s="41"/>
      <c r="C131" s="214" t="s">
        <v>300</v>
      </c>
      <c r="D131" s="214" t="s">
        <v>158</v>
      </c>
      <c r="E131" s="215" t="s">
        <v>1042</v>
      </c>
      <c r="F131" s="216" t="s">
        <v>1043</v>
      </c>
      <c r="G131" s="217" t="s">
        <v>161</v>
      </c>
      <c r="H131" s="218">
        <v>3</v>
      </c>
      <c r="I131" s="219"/>
      <c r="J131" s="220">
        <f>ROUND(I131*H131,2)</f>
        <v>0</v>
      </c>
      <c r="K131" s="216" t="s">
        <v>173</v>
      </c>
      <c r="L131" s="221"/>
      <c r="M131" s="222" t="s">
        <v>32</v>
      </c>
      <c r="N131" s="223" t="s">
        <v>46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162</v>
      </c>
      <c r="AT131" s="226" t="s">
        <v>158</v>
      </c>
      <c r="AU131" s="226" t="s">
        <v>82</v>
      </c>
      <c r="AY131" s="18" t="s">
        <v>157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8" t="s">
        <v>82</v>
      </c>
      <c r="BK131" s="227">
        <f>ROUND(I131*H131,2)</f>
        <v>0</v>
      </c>
      <c r="BL131" s="18" t="s">
        <v>162</v>
      </c>
      <c r="BM131" s="226" t="s">
        <v>1044</v>
      </c>
    </row>
    <row r="132" s="2" customFormat="1" ht="16.5" customHeight="1">
      <c r="A132" s="40"/>
      <c r="B132" s="41"/>
      <c r="C132" s="214" t="s">
        <v>304</v>
      </c>
      <c r="D132" s="214" t="s">
        <v>158</v>
      </c>
      <c r="E132" s="215" t="s">
        <v>1045</v>
      </c>
      <c r="F132" s="216" t="s">
        <v>1046</v>
      </c>
      <c r="G132" s="217" t="s">
        <v>161</v>
      </c>
      <c r="H132" s="218">
        <v>3</v>
      </c>
      <c r="I132" s="219"/>
      <c r="J132" s="220">
        <f>ROUND(I132*H132,2)</f>
        <v>0</v>
      </c>
      <c r="K132" s="216" t="s">
        <v>173</v>
      </c>
      <c r="L132" s="221"/>
      <c r="M132" s="244" t="s">
        <v>32</v>
      </c>
      <c r="N132" s="245" t="s">
        <v>46</v>
      </c>
      <c r="O132" s="246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162</v>
      </c>
      <c r="AT132" s="226" t="s">
        <v>158</v>
      </c>
      <c r="AU132" s="226" t="s">
        <v>82</v>
      </c>
      <c r="AY132" s="18" t="s">
        <v>157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8" t="s">
        <v>82</v>
      </c>
      <c r="BK132" s="227">
        <f>ROUND(I132*H132,2)</f>
        <v>0</v>
      </c>
      <c r="BL132" s="18" t="s">
        <v>162</v>
      </c>
      <c r="BM132" s="226" t="s">
        <v>1047</v>
      </c>
    </row>
    <row r="133" s="2" customFormat="1" ht="6.96" customHeight="1">
      <c r="A133" s="40"/>
      <c r="B133" s="61"/>
      <c r="C133" s="62"/>
      <c r="D133" s="62"/>
      <c r="E133" s="62"/>
      <c r="F133" s="62"/>
      <c r="G133" s="62"/>
      <c r="H133" s="62"/>
      <c r="I133" s="62"/>
      <c r="J133" s="62"/>
      <c r="K133" s="62"/>
      <c r="L133" s="46"/>
      <c r="M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</sheetData>
  <sheetProtection sheet="1" autoFilter="0" formatColumns="0" formatRows="0" objects="1" scenarios="1" spinCount="100000" saltValue="6xYgxJrYtpG9efk4zq/Gi9txdS2ZOqhtvBoKnuFs/N40RKb14B58GmjM3igD8wJq+5d0ci+uIHSaiIrrI4otPg==" hashValue="Sn9NvzpZO0hWleoPzfUcXHNOu6GC9qHc4XiyHkrFNT4OU8KmW3OC76ifh5urT9Ff8+c1YaiatpPsOyuHhPX5Xw==" algorithmName="SHA-512" password="CC35"/>
  <autoFilter ref="C91:K13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128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na přejezdu P3283 v km 96,543 v úseku Rumburk - Jiříkov</v>
      </c>
      <c r="F7" s="145"/>
      <c r="G7" s="145"/>
      <c r="H7" s="145"/>
      <c r="L7" s="21"/>
    </row>
    <row r="8">
      <c r="B8" s="21"/>
      <c r="D8" s="145" t="s">
        <v>129</v>
      </c>
      <c r="L8" s="21"/>
    </row>
    <row r="9" s="1" customFormat="1" ht="16.5" customHeight="1">
      <c r="B9" s="21"/>
      <c r="E9" s="146" t="s">
        <v>130</v>
      </c>
      <c r="F9" s="1"/>
      <c r="G9" s="1"/>
      <c r="H9" s="1"/>
      <c r="L9" s="21"/>
    </row>
    <row r="10" s="1" customFormat="1" ht="12" customHeight="1">
      <c r="B10" s="21"/>
      <c r="D10" s="145" t="s">
        <v>131</v>
      </c>
      <c r="L10" s="21"/>
    </row>
    <row r="11" s="2" customFormat="1" ht="16.5" customHeight="1">
      <c r="A11" s="40"/>
      <c r="B11" s="46"/>
      <c r="C11" s="40"/>
      <c r="D11" s="40"/>
      <c r="E11" s="147" t="s">
        <v>934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935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1048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26. 9. 2022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23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23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23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ROUND(J98,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ROUND((SUM(BE98:BE170)),  2)</f>
        <v>0</v>
      </c>
      <c r="G37" s="40"/>
      <c r="H37" s="40"/>
      <c r="I37" s="160">
        <v>0.20999999999999999</v>
      </c>
      <c r="J37" s="159">
        <f>ROUND(((SUM(BE98:BE170))*I37),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ROUND((SUM(BF98:BF170)),  2)</f>
        <v>0</v>
      </c>
      <c r="G38" s="40"/>
      <c r="H38" s="40"/>
      <c r="I38" s="160">
        <v>0.14999999999999999</v>
      </c>
      <c r="J38" s="159">
        <f>ROUND(((SUM(BF98:BF170))*I38),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ROUND((SUM(BG98:BG170)),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ROUND((SUM(BH98:BH170)),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ROUND((SUM(BI98:BI170)),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135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na přejezdu P3283 v km 96,543 v úseku Rumburk - Jiříkov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129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130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131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934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935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03.2 - Stavební část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26. 9. 2022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136</v>
      </c>
      <c r="D65" s="175"/>
      <c r="E65" s="175"/>
      <c r="F65" s="175"/>
      <c r="G65" s="175"/>
      <c r="H65" s="175"/>
      <c r="I65" s="175"/>
      <c r="J65" s="176" t="s">
        <v>137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J98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138</v>
      </c>
    </row>
    <row r="68" s="9" customFormat="1" ht="24.96" customHeight="1">
      <c r="A68" s="9"/>
      <c r="B68" s="178"/>
      <c r="C68" s="179"/>
      <c r="D68" s="180" t="s">
        <v>1049</v>
      </c>
      <c r="E68" s="181"/>
      <c r="F68" s="181"/>
      <c r="G68" s="181"/>
      <c r="H68" s="181"/>
      <c r="I68" s="181"/>
      <c r="J68" s="182">
        <f>J99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8"/>
      <c r="C69" s="179"/>
      <c r="D69" s="180" t="s">
        <v>1050</v>
      </c>
      <c r="E69" s="181"/>
      <c r="F69" s="181"/>
      <c r="G69" s="181"/>
      <c r="H69" s="181"/>
      <c r="I69" s="181"/>
      <c r="J69" s="182">
        <f>J110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8"/>
      <c r="C70" s="179"/>
      <c r="D70" s="180" t="s">
        <v>657</v>
      </c>
      <c r="E70" s="181"/>
      <c r="F70" s="181"/>
      <c r="G70" s="181"/>
      <c r="H70" s="181"/>
      <c r="I70" s="181"/>
      <c r="J70" s="182">
        <f>J115</f>
        <v>0</v>
      </c>
      <c r="K70" s="179"/>
      <c r="L70" s="18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4"/>
      <c r="C71" s="126"/>
      <c r="D71" s="185" t="s">
        <v>658</v>
      </c>
      <c r="E71" s="186"/>
      <c r="F71" s="186"/>
      <c r="G71" s="186"/>
      <c r="H71" s="186"/>
      <c r="I71" s="186"/>
      <c r="J71" s="187">
        <f>J116</f>
        <v>0</v>
      </c>
      <c r="K71" s="126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6"/>
      <c r="D72" s="185" t="s">
        <v>661</v>
      </c>
      <c r="E72" s="186"/>
      <c r="F72" s="186"/>
      <c r="G72" s="186"/>
      <c r="H72" s="186"/>
      <c r="I72" s="186"/>
      <c r="J72" s="187">
        <f>J136</f>
        <v>0</v>
      </c>
      <c r="K72" s="126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8"/>
      <c r="C73" s="179"/>
      <c r="D73" s="180" t="s">
        <v>665</v>
      </c>
      <c r="E73" s="181"/>
      <c r="F73" s="181"/>
      <c r="G73" s="181"/>
      <c r="H73" s="181"/>
      <c r="I73" s="181"/>
      <c r="J73" s="182">
        <f>J145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4"/>
      <c r="C74" s="126"/>
      <c r="D74" s="185" t="s">
        <v>667</v>
      </c>
      <c r="E74" s="186"/>
      <c r="F74" s="186"/>
      <c r="G74" s="186"/>
      <c r="H74" s="186"/>
      <c r="I74" s="186"/>
      <c r="J74" s="187">
        <f>J146</f>
        <v>0</v>
      </c>
      <c r="K74" s="126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4" t="s">
        <v>142</v>
      </c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16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2" t="str">
        <f>E7</f>
        <v>Oprava PZS na přejezdu P3283 v km 96,543 v úseku Rumburk - Jiříkov</v>
      </c>
      <c r="F84" s="33"/>
      <c r="G84" s="33"/>
      <c r="H84" s="33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2"/>
      <c r="C85" s="33" t="s">
        <v>129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1" customFormat="1" ht="16.5" customHeight="1">
      <c r="B86" s="22"/>
      <c r="C86" s="23"/>
      <c r="D86" s="23"/>
      <c r="E86" s="172" t="s">
        <v>130</v>
      </c>
      <c r="F86" s="23"/>
      <c r="G86" s="23"/>
      <c r="H86" s="23"/>
      <c r="I86" s="23"/>
      <c r="J86" s="23"/>
      <c r="K86" s="23"/>
      <c r="L86" s="21"/>
    </row>
    <row r="87" s="1" customFormat="1" ht="12" customHeight="1">
      <c r="B87" s="22"/>
      <c r="C87" s="33" t="s">
        <v>131</v>
      </c>
      <c r="D87" s="23"/>
      <c r="E87" s="23"/>
      <c r="F87" s="23"/>
      <c r="G87" s="23"/>
      <c r="H87" s="23"/>
      <c r="I87" s="23"/>
      <c r="J87" s="23"/>
      <c r="K87" s="23"/>
      <c r="L87" s="21"/>
    </row>
    <row r="88" s="2" customFormat="1" ht="16.5" customHeight="1">
      <c r="A88" s="40"/>
      <c r="B88" s="41"/>
      <c r="C88" s="42"/>
      <c r="D88" s="42"/>
      <c r="E88" s="173" t="s">
        <v>934</v>
      </c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3" t="s">
        <v>935</v>
      </c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1" t="str">
        <f>E13</f>
        <v>03.2 - Stavební část</v>
      </c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3" t="s">
        <v>22</v>
      </c>
      <c r="D92" s="42"/>
      <c r="E92" s="42"/>
      <c r="F92" s="28" t="str">
        <f>F16</f>
        <v xml:space="preserve"> </v>
      </c>
      <c r="G92" s="42"/>
      <c r="H92" s="42"/>
      <c r="I92" s="33" t="s">
        <v>24</v>
      </c>
      <c r="J92" s="74" t="str">
        <f>IF(J16="","",J16)</f>
        <v>26. 9. 2022</v>
      </c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30</v>
      </c>
      <c r="D94" s="42"/>
      <c r="E94" s="42"/>
      <c r="F94" s="28" t="str">
        <f>E19</f>
        <v xml:space="preserve"> </v>
      </c>
      <c r="G94" s="42"/>
      <c r="H94" s="42"/>
      <c r="I94" s="33" t="s">
        <v>36</v>
      </c>
      <c r="J94" s="38" t="str">
        <f>E25</f>
        <v xml:space="preserve"> </v>
      </c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3" t="s">
        <v>34</v>
      </c>
      <c r="D95" s="42"/>
      <c r="E95" s="42"/>
      <c r="F95" s="28" t="str">
        <f>IF(E22="","",E22)</f>
        <v>Vyplň údaj</v>
      </c>
      <c r="G95" s="42"/>
      <c r="H95" s="42"/>
      <c r="I95" s="33" t="s">
        <v>38</v>
      </c>
      <c r="J95" s="38" t="str">
        <f>E28</f>
        <v xml:space="preserve"> </v>
      </c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89"/>
      <c r="B97" s="190"/>
      <c r="C97" s="191" t="s">
        <v>143</v>
      </c>
      <c r="D97" s="192" t="s">
        <v>60</v>
      </c>
      <c r="E97" s="192" t="s">
        <v>56</v>
      </c>
      <c r="F97" s="192" t="s">
        <v>57</v>
      </c>
      <c r="G97" s="192" t="s">
        <v>144</v>
      </c>
      <c r="H97" s="192" t="s">
        <v>145</v>
      </c>
      <c r="I97" s="192" t="s">
        <v>146</v>
      </c>
      <c r="J97" s="192" t="s">
        <v>137</v>
      </c>
      <c r="K97" s="193" t="s">
        <v>147</v>
      </c>
      <c r="L97" s="194"/>
      <c r="M97" s="94" t="s">
        <v>32</v>
      </c>
      <c r="N97" s="95" t="s">
        <v>45</v>
      </c>
      <c r="O97" s="95" t="s">
        <v>148</v>
      </c>
      <c r="P97" s="95" t="s">
        <v>149</v>
      </c>
      <c r="Q97" s="95" t="s">
        <v>150</v>
      </c>
      <c r="R97" s="95" t="s">
        <v>151</v>
      </c>
      <c r="S97" s="95" t="s">
        <v>152</v>
      </c>
      <c r="T97" s="96" t="s">
        <v>153</v>
      </c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</row>
    <row r="98" s="2" customFormat="1" ht="22.8" customHeight="1">
      <c r="A98" s="40"/>
      <c r="B98" s="41"/>
      <c r="C98" s="101" t="s">
        <v>154</v>
      </c>
      <c r="D98" s="42"/>
      <c r="E98" s="42"/>
      <c r="F98" s="42"/>
      <c r="G98" s="42"/>
      <c r="H98" s="42"/>
      <c r="I98" s="42"/>
      <c r="J98" s="195">
        <f>BK98</f>
        <v>0</v>
      </c>
      <c r="K98" s="42"/>
      <c r="L98" s="46"/>
      <c r="M98" s="97"/>
      <c r="N98" s="196"/>
      <c r="O98" s="98"/>
      <c r="P98" s="197">
        <f>P99+P110+P115+P145</f>
        <v>0</v>
      </c>
      <c r="Q98" s="98"/>
      <c r="R98" s="197">
        <f>R99+R110+R115+R145</f>
        <v>555.19545000000005</v>
      </c>
      <c r="S98" s="98"/>
      <c r="T98" s="198">
        <f>T99+T110+T115+T145</f>
        <v>6.4150000000000009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74</v>
      </c>
      <c r="AU98" s="18" t="s">
        <v>138</v>
      </c>
      <c r="BK98" s="199">
        <f>BK99+BK110+BK115+BK145</f>
        <v>0</v>
      </c>
    </row>
    <row r="99" s="12" customFormat="1" ht="25.92" customHeight="1">
      <c r="A99" s="12"/>
      <c r="B99" s="200"/>
      <c r="C99" s="201"/>
      <c r="D99" s="202" t="s">
        <v>74</v>
      </c>
      <c r="E99" s="203" t="s">
        <v>179</v>
      </c>
      <c r="F99" s="203" t="s">
        <v>1051</v>
      </c>
      <c r="G99" s="201"/>
      <c r="H99" s="201"/>
      <c r="I99" s="204"/>
      <c r="J99" s="205">
        <f>BK99</f>
        <v>0</v>
      </c>
      <c r="K99" s="201"/>
      <c r="L99" s="206"/>
      <c r="M99" s="207"/>
      <c r="N99" s="208"/>
      <c r="O99" s="208"/>
      <c r="P99" s="209">
        <f>SUM(P100:P109)</f>
        <v>0</v>
      </c>
      <c r="Q99" s="208"/>
      <c r="R99" s="209">
        <f>SUM(R100:R109)</f>
        <v>0.55810000000000004</v>
      </c>
      <c r="S99" s="208"/>
      <c r="T99" s="210">
        <f>SUM(T100:T109)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82</v>
      </c>
      <c r="AT99" s="212" t="s">
        <v>74</v>
      </c>
      <c r="AU99" s="212" t="s">
        <v>75</v>
      </c>
      <c r="AY99" s="211" t="s">
        <v>157</v>
      </c>
      <c r="BK99" s="213">
        <f>SUM(BK100:BK109)</f>
        <v>0</v>
      </c>
    </row>
    <row r="100" s="2" customFormat="1" ht="24.15" customHeight="1">
      <c r="A100" s="40"/>
      <c r="B100" s="41"/>
      <c r="C100" s="233" t="s">
        <v>82</v>
      </c>
      <c r="D100" s="233" t="s">
        <v>184</v>
      </c>
      <c r="E100" s="234" t="s">
        <v>1052</v>
      </c>
      <c r="F100" s="235" t="s">
        <v>1053</v>
      </c>
      <c r="G100" s="236" t="s">
        <v>724</v>
      </c>
      <c r="H100" s="237">
        <v>10</v>
      </c>
      <c r="I100" s="238"/>
      <c r="J100" s="239">
        <f>ROUND(I100*H100,2)</f>
        <v>0</v>
      </c>
      <c r="K100" s="235" t="s">
        <v>674</v>
      </c>
      <c r="L100" s="46"/>
      <c r="M100" s="240" t="s">
        <v>32</v>
      </c>
      <c r="N100" s="241" t="s">
        <v>46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94</v>
      </c>
      <c r="AT100" s="226" t="s">
        <v>184</v>
      </c>
      <c r="AU100" s="226" t="s">
        <v>82</v>
      </c>
      <c r="AY100" s="18" t="s">
        <v>157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8" t="s">
        <v>82</v>
      </c>
      <c r="BK100" s="227">
        <f>ROUND(I100*H100,2)</f>
        <v>0</v>
      </c>
      <c r="BL100" s="18" t="s">
        <v>94</v>
      </c>
      <c r="BM100" s="226" t="s">
        <v>1054</v>
      </c>
    </row>
    <row r="101" s="2" customFormat="1">
      <c r="A101" s="40"/>
      <c r="B101" s="41"/>
      <c r="C101" s="42"/>
      <c r="D101" s="249" t="s">
        <v>676</v>
      </c>
      <c r="E101" s="42"/>
      <c r="F101" s="250" t="s">
        <v>1055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676</v>
      </c>
      <c r="AU101" s="18" t="s">
        <v>82</v>
      </c>
    </row>
    <row r="102" s="2" customFormat="1" ht="16.5" customHeight="1">
      <c r="A102" s="40"/>
      <c r="B102" s="41"/>
      <c r="C102" s="233" t="s">
        <v>84</v>
      </c>
      <c r="D102" s="233" t="s">
        <v>184</v>
      </c>
      <c r="E102" s="234" t="s">
        <v>1056</v>
      </c>
      <c r="F102" s="235" t="s">
        <v>1057</v>
      </c>
      <c r="G102" s="236" t="s">
        <v>724</v>
      </c>
      <c r="H102" s="237">
        <v>10</v>
      </c>
      <c r="I102" s="238"/>
      <c r="J102" s="239">
        <f>ROUND(I102*H102,2)</f>
        <v>0</v>
      </c>
      <c r="K102" s="235" t="s">
        <v>674</v>
      </c>
      <c r="L102" s="46"/>
      <c r="M102" s="240" t="s">
        <v>32</v>
      </c>
      <c r="N102" s="241" t="s">
        <v>46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94</v>
      </c>
      <c r="AT102" s="226" t="s">
        <v>184</v>
      </c>
      <c r="AU102" s="226" t="s">
        <v>82</v>
      </c>
      <c r="AY102" s="18" t="s">
        <v>157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8" t="s">
        <v>82</v>
      </c>
      <c r="BK102" s="227">
        <f>ROUND(I102*H102,2)</f>
        <v>0</v>
      </c>
      <c r="BL102" s="18" t="s">
        <v>94</v>
      </c>
      <c r="BM102" s="226" t="s">
        <v>1058</v>
      </c>
    </row>
    <row r="103" s="2" customFormat="1">
      <c r="A103" s="40"/>
      <c r="B103" s="41"/>
      <c r="C103" s="42"/>
      <c r="D103" s="249" t="s">
        <v>676</v>
      </c>
      <c r="E103" s="42"/>
      <c r="F103" s="250" t="s">
        <v>1059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676</v>
      </c>
      <c r="AU103" s="18" t="s">
        <v>82</v>
      </c>
    </row>
    <row r="104" s="2" customFormat="1" ht="16.5" customHeight="1">
      <c r="A104" s="40"/>
      <c r="B104" s="41"/>
      <c r="C104" s="233" t="s">
        <v>89</v>
      </c>
      <c r="D104" s="233" t="s">
        <v>184</v>
      </c>
      <c r="E104" s="234" t="s">
        <v>1060</v>
      </c>
      <c r="F104" s="235" t="s">
        <v>1061</v>
      </c>
      <c r="G104" s="236" t="s">
        <v>724</v>
      </c>
      <c r="H104" s="237">
        <v>10</v>
      </c>
      <c r="I104" s="238"/>
      <c r="J104" s="239">
        <f>ROUND(I104*H104,2)</f>
        <v>0</v>
      </c>
      <c r="K104" s="235" t="s">
        <v>674</v>
      </c>
      <c r="L104" s="46"/>
      <c r="M104" s="240" t="s">
        <v>32</v>
      </c>
      <c r="N104" s="241" t="s">
        <v>46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94</v>
      </c>
      <c r="AT104" s="226" t="s">
        <v>184</v>
      </c>
      <c r="AU104" s="226" t="s">
        <v>82</v>
      </c>
      <c r="AY104" s="18" t="s">
        <v>157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8" t="s">
        <v>82</v>
      </c>
      <c r="BK104" s="227">
        <f>ROUND(I104*H104,2)</f>
        <v>0</v>
      </c>
      <c r="BL104" s="18" t="s">
        <v>94</v>
      </c>
      <c r="BM104" s="226" t="s">
        <v>1062</v>
      </c>
    </row>
    <row r="105" s="2" customFormat="1">
      <c r="A105" s="40"/>
      <c r="B105" s="41"/>
      <c r="C105" s="42"/>
      <c r="D105" s="249" t="s">
        <v>676</v>
      </c>
      <c r="E105" s="42"/>
      <c r="F105" s="250" t="s">
        <v>1063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676</v>
      </c>
      <c r="AU105" s="18" t="s">
        <v>82</v>
      </c>
    </row>
    <row r="106" s="2" customFormat="1" ht="24.15" customHeight="1">
      <c r="A106" s="40"/>
      <c r="B106" s="41"/>
      <c r="C106" s="233" t="s">
        <v>94</v>
      </c>
      <c r="D106" s="233" t="s">
        <v>184</v>
      </c>
      <c r="E106" s="234" t="s">
        <v>1064</v>
      </c>
      <c r="F106" s="235" t="s">
        <v>1065</v>
      </c>
      <c r="G106" s="236" t="s">
        <v>724</v>
      </c>
      <c r="H106" s="237">
        <v>5</v>
      </c>
      <c r="I106" s="238"/>
      <c r="J106" s="239">
        <f>ROUND(I106*H106,2)</f>
        <v>0</v>
      </c>
      <c r="K106" s="235" t="s">
        <v>674</v>
      </c>
      <c r="L106" s="46"/>
      <c r="M106" s="240" t="s">
        <v>32</v>
      </c>
      <c r="N106" s="241" t="s">
        <v>46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94</v>
      </c>
      <c r="AT106" s="226" t="s">
        <v>184</v>
      </c>
      <c r="AU106" s="226" t="s">
        <v>82</v>
      </c>
      <c r="AY106" s="18" t="s">
        <v>157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8" t="s">
        <v>82</v>
      </c>
      <c r="BK106" s="227">
        <f>ROUND(I106*H106,2)</f>
        <v>0</v>
      </c>
      <c r="BL106" s="18" t="s">
        <v>94</v>
      </c>
      <c r="BM106" s="226" t="s">
        <v>1066</v>
      </c>
    </row>
    <row r="107" s="2" customFormat="1">
      <c r="A107" s="40"/>
      <c r="B107" s="41"/>
      <c r="C107" s="42"/>
      <c r="D107" s="249" t="s">
        <v>676</v>
      </c>
      <c r="E107" s="42"/>
      <c r="F107" s="250" t="s">
        <v>1067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676</v>
      </c>
      <c r="AU107" s="18" t="s">
        <v>82</v>
      </c>
    </row>
    <row r="108" s="2" customFormat="1" ht="37.8" customHeight="1">
      <c r="A108" s="40"/>
      <c r="B108" s="41"/>
      <c r="C108" s="233" t="s">
        <v>179</v>
      </c>
      <c r="D108" s="233" t="s">
        <v>184</v>
      </c>
      <c r="E108" s="234" t="s">
        <v>1068</v>
      </c>
      <c r="F108" s="235" t="s">
        <v>1069</v>
      </c>
      <c r="G108" s="236" t="s">
        <v>724</v>
      </c>
      <c r="H108" s="237">
        <v>5</v>
      </c>
      <c r="I108" s="238"/>
      <c r="J108" s="239">
        <f>ROUND(I108*H108,2)</f>
        <v>0</v>
      </c>
      <c r="K108" s="235" t="s">
        <v>674</v>
      </c>
      <c r="L108" s="46"/>
      <c r="M108" s="240" t="s">
        <v>32</v>
      </c>
      <c r="N108" s="241" t="s">
        <v>46</v>
      </c>
      <c r="O108" s="86"/>
      <c r="P108" s="224">
        <f>O108*H108</f>
        <v>0</v>
      </c>
      <c r="Q108" s="224">
        <v>0.11162</v>
      </c>
      <c r="R108" s="224">
        <f>Q108*H108</f>
        <v>0.55810000000000004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94</v>
      </c>
      <c r="AT108" s="226" t="s">
        <v>184</v>
      </c>
      <c r="AU108" s="226" t="s">
        <v>82</v>
      </c>
      <c r="AY108" s="18" t="s">
        <v>157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8" t="s">
        <v>82</v>
      </c>
      <c r="BK108" s="227">
        <f>ROUND(I108*H108,2)</f>
        <v>0</v>
      </c>
      <c r="BL108" s="18" t="s">
        <v>94</v>
      </c>
      <c r="BM108" s="226" t="s">
        <v>1070</v>
      </c>
    </row>
    <row r="109" s="2" customFormat="1">
      <c r="A109" s="40"/>
      <c r="B109" s="41"/>
      <c r="C109" s="42"/>
      <c r="D109" s="249" t="s">
        <v>676</v>
      </c>
      <c r="E109" s="42"/>
      <c r="F109" s="250" t="s">
        <v>1071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676</v>
      </c>
      <c r="AU109" s="18" t="s">
        <v>82</v>
      </c>
    </row>
    <row r="110" s="12" customFormat="1" ht="25.92" customHeight="1">
      <c r="A110" s="12"/>
      <c r="B110" s="200"/>
      <c r="C110" s="201"/>
      <c r="D110" s="202" t="s">
        <v>74</v>
      </c>
      <c r="E110" s="203" t="s">
        <v>197</v>
      </c>
      <c r="F110" s="203" t="s">
        <v>683</v>
      </c>
      <c r="G110" s="201"/>
      <c r="H110" s="201"/>
      <c r="I110" s="204"/>
      <c r="J110" s="205">
        <f>BK110</f>
        <v>0</v>
      </c>
      <c r="K110" s="201"/>
      <c r="L110" s="206"/>
      <c r="M110" s="207"/>
      <c r="N110" s="208"/>
      <c r="O110" s="208"/>
      <c r="P110" s="209">
        <f>SUM(P111:P114)</f>
        <v>0</v>
      </c>
      <c r="Q110" s="208"/>
      <c r="R110" s="209">
        <f>SUM(R111:R114)</f>
        <v>0.13605</v>
      </c>
      <c r="S110" s="208"/>
      <c r="T110" s="210">
        <f>SUM(T111:T114)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1" t="s">
        <v>82</v>
      </c>
      <c r="AT110" s="212" t="s">
        <v>74</v>
      </c>
      <c r="AU110" s="212" t="s">
        <v>75</v>
      </c>
      <c r="AY110" s="211" t="s">
        <v>157</v>
      </c>
      <c r="BK110" s="213">
        <f>SUM(BK111:BK114)</f>
        <v>0</v>
      </c>
    </row>
    <row r="111" s="2" customFormat="1" ht="21.75" customHeight="1">
      <c r="A111" s="40"/>
      <c r="B111" s="41"/>
      <c r="C111" s="233" t="s">
        <v>183</v>
      </c>
      <c r="D111" s="233" t="s">
        <v>184</v>
      </c>
      <c r="E111" s="234" t="s">
        <v>1072</v>
      </c>
      <c r="F111" s="235" t="s">
        <v>1073</v>
      </c>
      <c r="G111" s="236" t="s">
        <v>939</v>
      </c>
      <c r="H111" s="237">
        <v>15</v>
      </c>
      <c r="I111" s="238"/>
      <c r="J111" s="239">
        <f>ROUND(I111*H111,2)</f>
        <v>0</v>
      </c>
      <c r="K111" s="235" t="s">
        <v>674</v>
      </c>
      <c r="L111" s="46"/>
      <c r="M111" s="240" t="s">
        <v>32</v>
      </c>
      <c r="N111" s="241" t="s">
        <v>46</v>
      </c>
      <c r="O111" s="86"/>
      <c r="P111" s="224">
        <f>O111*H111</f>
        <v>0</v>
      </c>
      <c r="Q111" s="224">
        <v>0.0038700000000000002</v>
      </c>
      <c r="R111" s="224">
        <f>Q111*H111</f>
        <v>0.058050000000000004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94</v>
      </c>
      <c r="AT111" s="226" t="s">
        <v>184</v>
      </c>
      <c r="AU111" s="226" t="s">
        <v>82</v>
      </c>
      <c r="AY111" s="18" t="s">
        <v>157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82</v>
      </c>
      <c r="BK111" s="227">
        <f>ROUND(I111*H111,2)</f>
        <v>0</v>
      </c>
      <c r="BL111" s="18" t="s">
        <v>94</v>
      </c>
      <c r="BM111" s="226" t="s">
        <v>1074</v>
      </c>
    </row>
    <row r="112" s="2" customFormat="1">
      <c r="A112" s="40"/>
      <c r="B112" s="41"/>
      <c r="C112" s="42"/>
      <c r="D112" s="249" t="s">
        <v>676</v>
      </c>
      <c r="E112" s="42"/>
      <c r="F112" s="250" t="s">
        <v>1075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676</v>
      </c>
      <c r="AU112" s="18" t="s">
        <v>82</v>
      </c>
    </row>
    <row r="113" s="2" customFormat="1" ht="24.15" customHeight="1">
      <c r="A113" s="40"/>
      <c r="B113" s="41"/>
      <c r="C113" s="233" t="s">
        <v>189</v>
      </c>
      <c r="D113" s="233" t="s">
        <v>184</v>
      </c>
      <c r="E113" s="234" t="s">
        <v>1076</v>
      </c>
      <c r="F113" s="235" t="s">
        <v>1077</v>
      </c>
      <c r="G113" s="236" t="s">
        <v>939</v>
      </c>
      <c r="H113" s="237">
        <v>15</v>
      </c>
      <c r="I113" s="238"/>
      <c r="J113" s="239">
        <f>ROUND(I113*H113,2)</f>
        <v>0</v>
      </c>
      <c r="K113" s="235" t="s">
        <v>674</v>
      </c>
      <c r="L113" s="46"/>
      <c r="M113" s="240" t="s">
        <v>32</v>
      </c>
      <c r="N113" s="241" t="s">
        <v>46</v>
      </c>
      <c r="O113" s="86"/>
      <c r="P113" s="224">
        <f>O113*H113</f>
        <v>0</v>
      </c>
      <c r="Q113" s="224">
        <v>0.0051999999999999998</v>
      </c>
      <c r="R113" s="224">
        <f>Q113*H113</f>
        <v>0.078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94</v>
      </c>
      <c r="AT113" s="226" t="s">
        <v>184</v>
      </c>
      <c r="AU113" s="226" t="s">
        <v>82</v>
      </c>
      <c r="AY113" s="18" t="s">
        <v>157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8" t="s">
        <v>82</v>
      </c>
      <c r="BK113" s="227">
        <f>ROUND(I113*H113,2)</f>
        <v>0</v>
      </c>
      <c r="BL113" s="18" t="s">
        <v>94</v>
      </c>
      <c r="BM113" s="226" t="s">
        <v>1078</v>
      </c>
    </row>
    <row r="114" s="2" customFormat="1">
      <c r="A114" s="40"/>
      <c r="B114" s="41"/>
      <c r="C114" s="42"/>
      <c r="D114" s="249" t="s">
        <v>676</v>
      </c>
      <c r="E114" s="42"/>
      <c r="F114" s="250" t="s">
        <v>1079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676</v>
      </c>
      <c r="AU114" s="18" t="s">
        <v>82</v>
      </c>
    </row>
    <row r="115" s="12" customFormat="1" ht="25.92" customHeight="1">
      <c r="A115" s="12"/>
      <c r="B115" s="200"/>
      <c r="C115" s="201"/>
      <c r="D115" s="202" t="s">
        <v>74</v>
      </c>
      <c r="E115" s="203" t="s">
        <v>668</v>
      </c>
      <c r="F115" s="203" t="s">
        <v>669</v>
      </c>
      <c r="G115" s="201"/>
      <c r="H115" s="201"/>
      <c r="I115" s="204"/>
      <c r="J115" s="205">
        <f>BK115</f>
        <v>0</v>
      </c>
      <c r="K115" s="201"/>
      <c r="L115" s="206"/>
      <c r="M115" s="207"/>
      <c r="N115" s="208"/>
      <c r="O115" s="208"/>
      <c r="P115" s="209">
        <f>P116+P136</f>
        <v>0</v>
      </c>
      <c r="Q115" s="208"/>
      <c r="R115" s="209">
        <f>R116+R136</f>
        <v>0</v>
      </c>
      <c r="S115" s="208"/>
      <c r="T115" s="210">
        <f>T116+T136</f>
        <v>2.2000000000000002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1" t="s">
        <v>82</v>
      </c>
      <c r="AT115" s="212" t="s">
        <v>74</v>
      </c>
      <c r="AU115" s="212" t="s">
        <v>75</v>
      </c>
      <c r="AY115" s="211" t="s">
        <v>157</v>
      </c>
      <c r="BK115" s="213">
        <f>BK116+BK136</f>
        <v>0</v>
      </c>
    </row>
    <row r="116" s="12" customFormat="1" ht="22.8" customHeight="1">
      <c r="A116" s="12"/>
      <c r="B116" s="200"/>
      <c r="C116" s="201"/>
      <c r="D116" s="202" t="s">
        <v>74</v>
      </c>
      <c r="E116" s="242" t="s">
        <v>82</v>
      </c>
      <c r="F116" s="242" t="s">
        <v>670</v>
      </c>
      <c r="G116" s="201"/>
      <c r="H116" s="201"/>
      <c r="I116" s="204"/>
      <c r="J116" s="243">
        <f>BK116</f>
        <v>0</v>
      </c>
      <c r="K116" s="201"/>
      <c r="L116" s="206"/>
      <c r="M116" s="207"/>
      <c r="N116" s="208"/>
      <c r="O116" s="208"/>
      <c r="P116" s="209">
        <f>SUM(P117:P135)</f>
        <v>0</v>
      </c>
      <c r="Q116" s="208"/>
      <c r="R116" s="209">
        <f>SUM(R117:R135)</f>
        <v>0</v>
      </c>
      <c r="S116" s="208"/>
      <c r="T116" s="210">
        <f>SUM(T117:T135)</f>
        <v>2.2000000000000002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1" t="s">
        <v>82</v>
      </c>
      <c r="AT116" s="212" t="s">
        <v>74</v>
      </c>
      <c r="AU116" s="212" t="s">
        <v>82</v>
      </c>
      <c r="AY116" s="211" t="s">
        <v>157</v>
      </c>
      <c r="BK116" s="213">
        <f>SUM(BK117:BK135)</f>
        <v>0</v>
      </c>
    </row>
    <row r="117" s="2" customFormat="1" ht="33" customHeight="1">
      <c r="A117" s="40"/>
      <c r="B117" s="41"/>
      <c r="C117" s="233" t="s">
        <v>193</v>
      </c>
      <c r="D117" s="233" t="s">
        <v>184</v>
      </c>
      <c r="E117" s="234" t="s">
        <v>1080</v>
      </c>
      <c r="F117" s="235" t="s">
        <v>1081</v>
      </c>
      <c r="G117" s="236" t="s">
        <v>724</v>
      </c>
      <c r="H117" s="237">
        <v>10</v>
      </c>
      <c r="I117" s="238"/>
      <c r="J117" s="239">
        <f>ROUND(I117*H117,2)</f>
        <v>0</v>
      </c>
      <c r="K117" s="235" t="s">
        <v>674</v>
      </c>
      <c r="L117" s="46"/>
      <c r="M117" s="240" t="s">
        <v>32</v>
      </c>
      <c r="N117" s="241" t="s">
        <v>46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0.22</v>
      </c>
      <c r="T117" s="225">
        <f>S117*H117</f>
        <v>2.2000000000000002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94</v>
      </c>
      <c r="AT117" s="226" t="s">
        <v>184</v>
      </c>
      <c r="AU117" s="226" t="s">
        <v>84</v>
      </c>
      <c r="AY117" s="18" t="s">
        <v>157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8" t="s">
        <v>82</v>
      </c>
      <c r="BK117" s="227">
        <f>ROUND(I117*H117,2)</f>
        <v>0</v>
      </c>
      <c r="BL117" s="18" t="s">
        <v>94</v>
      </c>
      <c r="BM117" s="226" t="s">
        <v>1082</v>
      </c>
    </row>
    <row r="118" s="2" customFormat="1">
      <c r="A118" s="40"/>
      <c r="B118" s="41"/>
      <c r="C118" s="42"/>
      <c r="D118" s="249" t="s">
        <v>676</v>
      </c>
      <c r="E118" s="42"/>
      <c r="F118" s="250" t="s">
        <v>1083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676</v>
      </c>
      <c r="AU118" s="18" t="s">
        <v>84</v>
      </c>
    </row>
    <row r="119" s="2" customFormat="1" ht="24.15" customHeight="1">
      <c r="A119" s="40"/>
      <c r="B119" s="41"/>
      <c r="C119" s="233" t="s">
        <v>197</v>
      </c>
      <c r="D119" s="233" t="s">
        <v>184</v>
      </c>
      <c r="E119" s="234" t="s">
        <v>1084</v>
      </c>
      <c r="F119" s="235" t="s">
        <v>1085</v>
      </c>
      <c r="G119" s="236" t="s">
        <v>673</v>
      </c>
      <c r="H119" s="237">
        <v>24</v>
      </c>
      <c r="I119" s="238"/>
      <c r="J119" s="239">
        <f>ROUND(I119*H119,2)</f>
        <v>0</v>
      </c>
      <c r="K119" s="235" t="s">
        <v>674</v>
      </c>
      <c r="L119" s="46"/>
      <c r="M119" s="240" t="s">
        <v>32</v>
      </c>
      <c r="N119" s="241" t="s">
        <v>46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94</v>
      </c>
      <c r="AT119" s="226" t="s">
        <v>184</v>
      </c>
      <c r="AU119" s="226" t="s">
        <v>84</v>
      </c>
      <c r="AY119" s="18" t="s">
        <v>157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8" t="s">
        <v>82</v>
      </c>
      <c r="BK119" s="227">
        <f>ROUND(I119*H119,2)</f>
        <v>0</v>
      </c>
      <c r="BL119" s="18" t="s">
        <v>94</v>
      </c>
      <c r="BM119" s="226" t="s">
        <v>1086</v>
      </c>
    </row>
    <row r="120" s="2" customFormat="1">
      <c r="A120" s="40"/>
      <c r="B120" s="41"/>
      <c r="C120" s="42"/>
      <c r="D120" s="249" t="s">
        <v>676</v>
      </c>
      <c r="E120" s="42"/>
      <c r="F120" s="250" t="s">
        <v>1087</v>
      </c>
      <c r="G120" s="42"/>
      <c r="H120" s="42"/>
      <c r="I120" s="230"/>
      <c r="J120" s="42"/>
      <c r="K120" s="42"/>
      <c r="L120" s="46"/>
      <c r="M120" s="231"/>
      <c r="N120" s="23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676</v>
      </c>
      <c r="AU120" s="18" t="s">
        <v>84</v>
      </c>
    </row>
    <row r="121" s="13" customFormat="1">
      <c r="A121" s="13"/>
      <c r="B121" s="251"/>
      <c r="C121" s="252"/>
      <c r="D121" s="228" t="s">
        <v>688</v>
      </c>
      <c r="E121" s="253" t="s">
        <v>32</v>
      </c>
      <c r="F121" s="254" t="s">
        <v>1088</v>
      </c>
      <c r="G121" s="252"/>
      <c r="H121" s="255">
        <v>24</v>
      </c>
      <c r="I121" s="256"/>
      <c r="J121" s="252"/>
      <c r="K121" s="252"/>
      <c r="L121" s="257"/>
      <c r="M121" s="258"/>
      <c r="N121" s="259"/>
      <c r="O121" s="259"/>
      <c r="P121" s="259"/>
      <c r="Q121" s="259"/>
      <c r="R121" s="259"/>
      <c r="S121" s="259"/>
      <c r="T121" s="26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61" t="s">
        <v>688</v>
      </c>
      <c r="AU121" s="261" t="s">
        <v>84</v>
      </c>
      <c r="AV121" s="13" t="s">
        <v>84</v>
      </c>
      <c r="AW121" s="13" t="s">
        <v>37</v>
      </c>
      <c r="AX121" s="13" t="s">
        <v>82</v>
      </c>
      <c r="AY121" s="261" t="s">
        <v>157</v>
      </c>
    </row>
    <row r="122" s="2" customFormat="1" ht="37.8" customHeight="1">
      <c r="A122" s="40"/>
      <c r="B122" s="41"/>
      <c r="C122" s="233" t="s">
        <v>201</v>
      </c>
      <c r="D122" s="233" t="s">
        <v>184</v>
      </c>
      <c r="E122" s="234" t="s">
        <v>1089</v>
      </c>
      <c r="F122" s="235" t="s">
        <v>1090</v>
      </c>
      <c r="G122" s="236" t="s">
        <v>673</v>
      </c>
      <c r="H122" s="237">
        <v>1</v>
      </c>
      <c r="I122" s="238"/>
      <c r="J122" s="239">
        <f>ROUND(I122*H122,2)</f>
        <v>0</v>
      </c>
      <c r="K122" s="235" t="s">
        <v>674</v>
      </c>
      <c r="L122" s="46"/>
      <c r="M122" s="240" t="s">
        <v>32</v>
      </c>
      <c r="N122" s="241" t="s">
        <v>46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94</v>
      </c>
      <c r="AT122" s="226" t="s">
        <v>184</v>
      </c>
      <c r="AU122" s="226" t="s">
        <v>84</v>
      </c>
      <c r="AY122" s="18" t="s">
        <v>157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8" t="s">
        <v>82</v>
      </c>
      <c r="BK122" s="227">
        <f>ROUND(I122*H122,2)</f>
        <v>0</v>
      </c>
      <c r="BL122" s="18" t="s">
        <v>94</v>
      </c>
      <c r="BM122" s="226" t="s">
        <v>1091</v>
      </c>
    </row>
    <row r="123" s="2" customFormat="1">
      <c r="A123" s="40"/>
      <c r="B123" s="41"/>
      <c r="C123" s="42"/>
      <c r="D123" s="249" t="s">
        <v>676</v>
      </c>
      <c r="E123" s="42"/>
      <c r="F123" s="250" t="s">
        <v>1092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676</v>
      </c>
      <c r="AU123" s="18" t="s">
        <v>84</v>
      </c>
    </row>
    <row r="124" s="2" customFormat="1" ht="37.8" customHeight="1">
      <c r="A124" s="40"/>
      <c r="B124" s="41"/>
      <c r="C124" s="233" t="s">
        <v>205</v>
      </c>
      <c r="D124" s="233" t="s">
        <v>184</v>
      </c>
      <c r="E124" s="234" t="s">
        <v>1093</v>
      </c>
      <c r="F124" s="235" t="s">
        <v>1094</v>
      </c>
      <c r="G124" s="236" t="s">
        <v>673</v>
      </c>
      <c r="H124" s="237">
        <v>1</v>
      </c>
      <c r="I124" s="238"/>
      <c r="J124" s="239">
        <f>ROUND(I124*H124,2)</f>
        <v>0</v>
      </c>
      <c r="K124" s="235" t="s">
        <v>674</v>
      </c>
      <c r="L124" s="46"/>
      <c r="M124" s="240" t="s">
        <v>32</v>
      </c>
      <c r="N124" s="241" t="s">
        <v>46</v>
      </c>
      <c r="O124" s="86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6" t="s">
        <v>94</v>
      </c>
      <c r="AT124" s="226" t="s">
        <v>184</v>
      </c>
      <c r="AU124" s="226" t="s">
        <v>84</v>
      </c>
      <c r="AY124" s="18" t="s">
        <v>157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8" t="s">
        <v>82</v>
      </c>
      <c r="BK124" s="227">
        <f>ROUND(I124*H124,2)</f>
        <v>0</v>
      </c>
      <c r="BL124" s="18" t="s">
        <v>94</v>
      </c>
      <c r="BM124" s="226" t="s">
        <v>1095</v>
      </c>
    </row>
    <row r="125" s="2" customFormat="1">
      <c r="A125" s="40"/>
      <c r="B125" s="41"/>
      <c r="C125" s="42"/>
      <c r="D125" s="249" t="s">
        <v>676</v>
      </c>
      <c r="E125" s="42"/>
      <c r="F125" s="250" t="s">
        <v>1096</v>
      </c>
      <c r="G125" s="42"/>
      <c r="H125" s="42"/>
      <c r="I125" s="230"/>
      <c r="J125" s="42"/>
      <c r="K125" s="42"/>
      <c r="L125" s="46"/>
      <c r="M125" s="231"/>
      <c r="N125" s="232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676</v>
      </c>
      <c r="AU125" s="18" t="s">
        <v>84</v>
      </c>
    </row>
    <row r="126" s="2" customFormat="1" ht="24.15" customHeight="1">
      <c r="A126" s="40"/>
      <c r="B126" s="41"/>
      <c r="C126" s="233" t="s">
        <v>209</v>
      </c>
      <c r="D126" s="233" t="s">
        <v>184</v>
      </c>
      <c r="E126" s="234" t="s">
        <v>1097</v>
      </c>
      <c r="F126" s="235" t="s">
        <v>1098</v>
      </c>
      <c r="G126" s="236" t="s">
        <v>673</v>
      </c>
      <c r="H126" s="237">
        <v>1</v>
      </c>
      <c r="I126" s="238"/>
      <c r="J126" s="239">
        <f>ROUND(I126*H126,2)</f>
        <v>0</v>
      </c>
      <c r="K126" s="235" t="s">
        <v>674</v>
      </c>
      <c r="L126" s="46"/>
      <c r="M126" s="240" t="s">
        <v>32</v>
      </c>
      <c r="N126" s="241" t="s">
        <v>46</v>
      </c>
      <c r="O126" s="86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94</v>
      </c>
      <c r="AT126" s="226" t="s">
        <v>184</v>
      </c>
      <c r="AU126" s="226" t="s">
        <v>84</v>
      </c>
      <c r="AY126" s="18" t="s">
        <v>157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8" t="s">
        <v>82</v>
      </c>
      <c r="BK126" s="227">
        <f>ROUND(I126*H126,2)</f>
        <v>0</v>
      </c>
      <c r="BL126" s="18" t="s">
        <v>94</v>
      </c>
      <c r="BM126" s="226" t="s">
        <v>1099</v>
      </c>
    </row>
    <row r="127" s="2" customFormat="1">
      <c r="A127" s="40"/>
      <c r="B127" s="41"/>
      <c r="C127" s="42"/>
      <c r="D127" s="249" t="s">
        <v>676</v>
      </c>
      <c r="E127" s="42"/>
      <c r="F127" s="250" t="s">
        <v>1100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676</v>
      </c>
      <c r="AU127" s="18" t="s">
        <v>84</v>
      </c>
    </row>
    <row r="128" s="2" customFormat="1" ht="24.15" customHeight="1">
      <c r="A128" s="40"/>
      <c r="B128" s="41"/>
      <c r="C128" s="233" t="s">
        <v>213</v>
      </c>
      <c r="D128" s="233" t="s">
        <v>184</v>
      </c>
      <c r="E128" s="234" t="s">
        <v>1101</v>
      </c>
      <c r="F128" s="235" t="s">
        <v>1102</v>
      </c>
      <c r="G128" s="236" t="s">
        <v>673</v>
      </c>
      <c r="H128" s="237">
        <v>1</v>
      </c>
      <c r="I128" s="238"/>
      <c r="J128" s="239">
        <f>ROUND(I128*H128,2)</f>
        <v>0</v>
      </c>
      <c r="K128" s="235" t="s">
        <v>674</v>
      </c>
      <c r="L128" s="46"/>
      <c r="M128" s="240" t="s">
        <v>32</v>
      </c>
      <c r="N128" s="241" t="s">
        <v>46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94</v>
      </c>
      <c r="AT128" s="226" t="s">
        <v>184</v>
      </c>
      <c r="AU128" s="226" t="s">
        <v>84</v>
      </c>
      <c r="AY128" s="18" t="s">
        <v>157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8" t="s">
        <v>82</v>
      </c>
      <c r="BK128" s="227">
        <f>ROUND(I128*H128,2)</f>
        <v>0</v>
      </c>
      <c r="BL128" s="18" t="s">
        <v>94</v>
      </c>
      <c r="BM128" s="226" t="s">
        <v>1103</v>
      </c>
    </row>
    <row r="129" s="2" customFormat="1">
      <c r="A129" s="40"/>
      <c r="B129" s="41"/>
      <c r="C129" s="42"/>
      <c r="D129" s="249" t="s">
        <v>676</v>
      </c>
      <c r="E129" s="42"/>
      <c r="F129" s="250" t="s">
        <v>1104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676</v>
      </c>
      <c r="AU129" s="18" t="s">
        <v>84</v>
      </c>
    </row>
    <row r="130" s="2" customFormat="1" ht="24.15" customHeight="1">
      <c r="A130" s="40"/>
      <c r="B130" s="41"/>
      <c r="C130" s="233" t="s">
        <v>217</v>
      </c>
      <c r="D130" s="233" t="s">
        <v>184</v>
      </c>
      <c r="E130" s="234" t="s">
        <v>1105</v>
      </c>
      <c r="F130" s="235" t="s">
        <v>1106</v>
      </c>
      <c r="G130" s="236" t="s">
        <v>673</v>
      </c>
      <c r="H130" s="237">
        <v>1</v>
      </c>
      <c r="I130" s="238"/>
      <c r="J130" s="239">
        <f>ROUND(I130*H130,2)</f>
        <v>0</v>
      </c>
      <c r="K130" s="235" t="s">
        <v>674</v>
      </c>
      <c r="L130" s="46"/>
      <c r="M130" s="240" t="s">
        <v>32</v>
      </c>
      <c r="N130" s="241" t="s">
        <v>46</v>
      </c>
      <c r="O130" s="86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94</v>
      </c>
      <c r="AT130" s="226" t="s">
        <v>184</v>
      </c>
      <c r="AU130" s="226" t="s">
        <v>84</v>
      </c>
      <c r="AY130" s="18" t="s">
        <v>157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8" t="s">
        <v>82</v>
      </c>
      <c r="BK130" s="227">
        <f>ROUND(I130*H130,2)</f>
        <v>0</v>
      </c>
      <c r="BL130" s="18" t="s">
        <v>94</v>
      </c>
      <c r="BM130" s="226" t="s">
        <v>1107</v>
      </c>
    </row>
    <row r="131" s="2" customFormat="1">
      <c r="A131" s="40"/>
      <c r="B131" s="41"/>
      <c r="C131" s="42"/>
      <c r="D131" s="249" t="s">
        <v>676</v>
      </c>
      <c r="E131" s="42"/>
      <c r="F131" s="250" t="s">
        <v>1108</v>
      </c>
      <c r="G131" s="42"/>
      <c r="H131" s="42"/>
      <c r="I131" s="230"/>
      <c r="J131" s="42"/>
      <c r="K131" s="42"/>
      <c r="L131" s="46"/>
      <c r="M131" s="231"/>
      <c r="N131" s="232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676</v>
      </c>
      <c r="AU131" s="18" t="s">
        <v>84</v>
      </c>
    </row>
    <row r="132" s="2" customFormat="1" ht="24.15" customHeight="1">
      <c r="A132" s="40"/>
      <c r="B132" s="41"/>
      <c r="C132" s="233" t="s">
        <v>8</v>
      </c>
      <c r="D132" s="233" t="s">
        <v>184</v>
      </c>
      <c r="E132" s="234" t="s">
        <v>671</v>
      </c>
      <c r="F132" s="235" t="s">
        <v>672</v>
      </c>
      <c r="G132" s="236" t="s">
        <v>673</v>
      </c>
      <c r="H132" s="237">
        <v>24</v>
      </c>
      <c r="I132" s="238"/>
      <c r="J132" s="239">
        <f>ROUND(I132*H132,2)</f>
        <v>0</v>
      </c>
      <c r="K132" s="235" t="s">
        <v>674</v>
      </c>
      <c r="L132" s="46"/>
      <c r="M132" s="240" t="s">
        <v>32</v>
      </c>
      <c r="N132" s="241" t="s">
        <v>46</v>
      </c>
      <c r="O132" s="86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94</v>
      </c>
      <c r="AT132" s="226" t="s">
        <v>184</v>
      </c>
      <c r="AU132" s="226" t="s">
        <v>84</v>
      </c>
      <c r="AY132" s="18" t="s">
        <v>157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8" t="s">
        <v>82</v>
      </c>
      <c r="BK132" s="227">
        <f>ROUND(I132*H132,2)</f>
        <v>0</v>
      </c>
      <c r="BL132" s="18" t="s">
        <v>94</v>
      </c>
      <c r="BM132" s="226" t="s">
        <v>1109</v>
      </c>
    </row>
    <row r="133" s="2" customFormat="1">
      <c r="A133" s="40"/>
      <c r="B133" s="41"/>
      <c r="C133" s="42"/>
      <c r="D133" s="249" t="s">
        <v>676</v>
      </c>
      <c r="E133" s="42"/>
      <c r="F133" s="250" t="s">
        <v>677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676</v>
      </c>
      <c r="AU133" s="18" t="s">
        <v>84</v>
      </c>
    </row>
    <row r="134" s="2" customFormat="1" ht="24.15" customHeight="1">
      <c r="A134" s="40"/>
      <c r="B134" s="41"/>
      <c r="C134" s="233" t="s">
        <v>224</v>
      </c>
      <c r="D134" s="233" t="s">
        <v>184</v>
      </c>
      <c r="E134" s="234" t="s">
        <v>1110</v>
      </c>
      <c r="F134" s="235" t="s">
        <v>1111</v>
      </c>
      <c r="G134" s="236" t="s">
        <v>724</v>
      </c>
      <c r="H134" s="237">
        <v>10</v>
      </c>
      <c r="I134" s="238"/>
      <c r="J134" s="239">
        <f>ROUND(I134*H134,2)</f>
        <v>0</v>
      </c>
      <c r="K134" s="235" t="s">
        <v>674</v>
      </c>
      <c r="L134" s="46"/>
      <c r="M134" s="240" t="s">
        <v>32</v>
      </c>
      <c r="N134" s="241" t="s">
        <v>46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94</v>
      </c>
      <c r="AT134" s="226" t="s">
        <v>184</v>
      </c>
      <c r="AU134" s="226" t="s">
        <v>84</v>
      </c>
      <c r="AY134" s="18" t="s">
        <v>157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8" t="s">
        <v>82</v>
      </c>
      <c r="BK134" s="227">
        <f>ROUND(I134*H134,2)</f>
        <v>0</v>
      </c>
      <c r="BL134" s="18" t="s">
        <v>94</v>
      </c>
      <c r="BM134" s="226" t="s">
        <v>1112</v>
      </c>
    </row>
    <row r="135" s="2" customFormat="1">
      <c r="A135" s="40"/>
      <c r="B135" s="41"/>
      <c r="C135" s="42"/>
      <c r="D135" s="249" t="s">
        <v>676</v>
      </c>
      <c r="E135" s="42"/>
      <c r="F135" s="250" t="s">
        <v>1113</v>
      </c>
      <c r="G135" s="42"/>
      <c r="H135" s="42"/>
      <c r="I135" s="230"/>
      <c r="J135" s="42"/>
      <c r="K135" s="42"/>
      <c r="L135" s="46"/>
      <c r="M135" s="231"/>
      <c r="N135" s="232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676</v>
      </c>
      <c r="AU135" s="18" t="s">
        <v>84</v>
      </c>
    </row>
    <row r="136" s="12" customFormat="1" ht="22.8" customHeight="1">
      <c r="A136" s="12"/>
      <c r="B136" s="200"/>
      <c r="C136" s="201"/>
      <c r="D136" s="202" t="s">
        <v>74</v>
      </c>
      <c r="E136" s="242" t="s">
        <v>690</v>
      </c>
      <c r="F136" s="242" t="s">
        <v>691</v>
      </c>
      <c r="G136" s="201"/>
      <c r="H136" s="201"/>
      <c r="I136" s="204"/>
      <c r="J136" s="243">
        <f>BK136</f>
        <v>0</v>
      </c>
      <c r="K136" s="201"/>
      <c r="L136" s="206"/>
      <c r="M136" s="207"/>
      <c r="N136" s="208"/>
      <c r="O136" s="208"/>
      <c r="P136" s="209">
        <f>SUM(P137:P144)</f>
        <v>0</v>
      </c>
      <c r="Q136" s="208"/>
      <c r="R136" s="209">
        <f>SUM(R137:R144)</f>
        <v>0</v>
      </c>
      <c r="S136" s="208"/>
      <c r="T136" s="210">
        <f>SUM(T137:T144)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82</v>
      </c>
      <c r="AT136" s="212" t="s">
        <v>74</v>
      </c>
      <c r="AU136" s="212" t="s">
        <v>82</v>
      </c>
      <c r="AY136" s="211" t="s">
        <v>157</v>
      </c>
      <c r="BK136" s="213">
        <f>SUM(BK137:BK144)</f>
        <v>0</v>
      </c>
    </row>
    <row r="137" s="2" customFormat="1" ht="21.75" customHeight="1">
      <c r="A137" s="40"/>
      <c r="B137" s="41"/>
      <c r="C137" s="233" t="s">
        <v>228</v>
      </c>
      <c r="D137" s="233" t="s">
        <v>184</v>
      </c>
      <c r="E137" s="234" t="s">
        <v>1114</v>
      </c>
      <c r="F137" s="235" t="s">
        <v>1115</v>
      </c>
      <c r="G137" s="236" t="s">
        <v>694</v>
      </c>
      <c r="H137" s="237">
        <v>2.2000000000000002</v>
      </c>
      <c r="I137" s="238"/>
      <c r="J137" s="239">
        <f>ROUND(I137*H137,2)</f>
        <v>0</v>
      </c>
      <c r="K137" s="235" t="s">
        <v>674</v>
      </c>
      <c r="L137" s="46"/>
      <c r="M137" s="240" t="s">
        <v>32</v>
      </c>
      <c r="N137" s="241" t="s">
        <v>46</v>
      </c>
      <c r="O137" s="86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94</v>
      </c>
      <c r="AT137" s="226" t="s">
        <v>184</v>
      </c>
      <c r="AU137" s="226" t="s">
        <v>84</v>
      </c>
      <c r="AY137" s="18" t="s">
        <v>157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8" t="s">
        <v>82</v>
      </c>
      <c r="BK137" s="227">
        <f>ROUND(I137*H137,2)</f>
        <v>0</v>
      </c>
      <c r="BL137" s="18" t="s">
        <v>94</v>
      </c>
      <c r="BM137" s="226" t="s">
        <v>1116</v>
      </c>
    </row>
    <row r="138" s="2" customFormat="1">
      <c r="A138" s="40"/>
      <c r="B138" s="41"/>
      <c r="C138" s="42"/>
      <c r="D138" s="249" t="s">
        <v>676</v>
      </c>
      <c r="E138" s="42"/>
      <c r="F138" s="250" t="s">
        <v>1117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676</v>
      </c>
      <c r="AU138" s="18" t="s">
        <v>84</v>
      </c>
    </row>
    <row r="139" s="2" customFormat="1" ht="24.15" customHeight="1">
      <c r="A139" s="40"/>
      <c r="B139" s="41"/>
      <c r="C139" s="233" t="s">
        <v>232</v>
      </c>
      <c r="D139" s="233" t="s">
        <v>184</v>
      </c>
      <c r="E139" s="234" t="s">
        <v>1118</v>
      </c>
      <c r="F139" s="235" t="s">
        <v>1119</v>
      </c>
      <c r="G139" s="236" t="s">
        <v>694</v>
      </c>
      <c r="H139" s="237">
        <v>2.2000000000000002</v>
      </c>
      <c r="I139" s="238"/>
      <c r="J139" s="239">
        <f>ROUND(I139*H139,2)</f>
        <v>0</v>
      </c>
      <c r="K139" s="235" t="s">
        <v>674</v>
      </c>
      <c r="L139" s="46"/>
      <c r="M139" s="240" t="s">
        <v>32</v>
      </c>
      <c r="N139" s="241" t="s">
        <v>46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94</v>
      </c>
      <c r="AT139" s="226" t="s">
        <v>184</v>
      </c>
      <c r="AU139" s="226" t="s">
        <v>84</v>
      </c>
      <c r="AY139" s="18" t="s">
        <v>157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8" t="s">
        <v>82</v>
      </c>
      <c r="BK139" s="227">
        <f>ROUND(I139*H139,2)</f>
        <v>0</v>
      </c>
      <c r="BL139" s="18" t="s">
        <v>94</v>
      </c>
      <c r="BM139" s="226" t="s">
        <v>1120</v>
      </c>
    </row>
    <row r="140" s="2" customFormat="1">
      <c r="A140" s="40"/>
      <c r="B140" s="41"/>
      <c r="C140" s="42"/>
      <c r="D140" s="249" t="s">
        <v>676</v>
      </c>
      <c r="E140" s="42"/>
      <c r="F140" s="250" t="s">
        <v>1121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676</v>
      </c>
      <c r="AU140" s="18" t="s">
        <v>84</v>
      </c>
    </row>
    <row r="141" s="2" customFormat="1" ht="24.15" customHeight="1">
      <c r="A141" s="40"/>
      <c r="B141" s="41"/>
      <c r="C141" s="233" t="s">
        <v>236</v>
      </c>
      <c r="D141" s="233" t="s">
        <v>184</v>
      </c>
      <c r="E141" s="234" t="s">
        <v>1122</v>
      </c>
      <c r="F141" s="235" t="s">
        <v>1123</v>
      </c>
      <c r="G141" s="236" t="s">
        <v>694</v>
      </c>
      <c r="H141" s="237">
        <v>2.2000000000000002</v>
      </c>
      <c r="I141" s="238"/>
      <c r="J141" s="239">
        <f>ROUND(I141*H141,2)</f>
        <v>0</v>
      </c>
      <c r="K141" s="235" t="s">
        <v>674</v>
      </c>
      <c r="L141" s="46"/>
      <c r="M141" s="240" t="s">
        <v>32</v>
      </c>
      <c r="N141" s="241" t="s">
        <v>46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94</v>
      </c>
      <c r="AT141" s="226" t="s">
        <v>184</v>
      </c>
      <c r="AU141" s="226" t="s">
        <v>84</v>
      </c>
      <c r="AY141" s="18" t="s">
        <v>157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8" t="s">
        <v>82</v>
      </c>
      <c r="BK141" s="227">
        <f>ROUND(I141*H141,2)</f>
        <v>0</v>
      </c>
      <c r="BL141" s="18" t="s">
        <v>94</v>
      </c>
      <c r="BM141" s="226" t="s">
        <v>1124</v>
      </c>
    </row>
    <row r="142" s="2" customFormat="1">
      <c r="A142" s="40"/>
      <c r="B142" s="41"/>
      <c r="C142" s="42"/>
      <c r="D142" s="249" t="s">
        <v>676</v>
      </c>
      <c r="E142" s="42"/>
      <c r="F142" s="250" t="s">
        <v>1125</v>
      </c>
      <c r="G142" s="42"/>
      <c r="H142" s="42"/>
      <c r="I142" s="230"/>
      <c r="J142" s="42"/>
      <c r="K142" s="42"/>
      <c r="L142" s="46"/>
      <c r="M142" s="231"/>
      <c r="N142" s="23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676</v>
      </c>
      <c r="AU142" s="18" t="s">
        <v>84</v>
      </c>
    </row>
    <row r="143" s="2" customFormat="1" ht="24.15" customHeight="1">
      <c r="A143" s="40"/>
      <c r="B143" s="41"/>
      <c r="C143" s="233" t="s">
        <v>240</v>
      </c>
      <c r="D143" s="233" t="s">
        <v>184</v>
      </c>
      <c r="E143" s="234" t="s">
        <v>1126</v>
      </c>
      <c r="F143" s="235" t="s">
        <v>1127</v>
      </c>
      <c r="G143" s="236" t="s">
        <v>694</v>
      </c>
      <c r="H143" s="237">
        <v>2</v>
      </c>
      <c r="I143" s="238"/>
      <c r="J143" s="239">
        <f>ROUND(I143*H143,2)</f>
        <v>0</v>
      </c>
      <c r="K143" s="235" t="s">
        <v>674</v>
      </c>
      <c r="L143" s="46"/>
      <c r="M143" s="240" t="s">
        <v>32</v>
      </c>
      <c r="N143" s="241" t="s">
        <v>46</v>
      </c>
      <c r="O143" s="86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94</v>
      </c>
      <c r="AT143" s="226" t="s">
        <v>184</v>
      </c>
      <c r="AU143" s="226" t="s">
        <v>84</v>
      </c>
      <c r="AY143" s="18" t="s">
        <v>157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8" t="s">
        <v>82</v>
      </c>
      <c r="BK143" s="227">
        <f>ROUND(I143*H143,2)</f>
        <v>0</v>
      </c>
      <c r="BL143" s="18" t="s">
        <v>94</v>
      </c>
      <c r="BM143" s="226" t="s">
        <v>1128</v>
      </c>
    </row>
    <row r="144" s="2" customFormat="1">
      <c r="A144" s="40"/>
      <c r="B144" s="41"/>
      <c r="C144" s="42"/>
      <c r="D144" s="249" t="s">
        <v>676</v>
      </c>
      <c r="E144" s="42"/>
      <c r="F144" s="250" t="s">
        <v>1129</v>
      </c>
      <c r="G144" s="42"/>
      <c r="H144" s="42"/>
      <c r="I144" s="230"/>
      <c r="J144" s="42"/>
      <c r="K144" s="42"/>
      <c r="L144" s="46"/>
      <c r="M144" s="231"/>
      <c r="N144" s="232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676</v>
      </c>
      <c r="AU144" s="18" t="s">
        <v>84</v>
      </c>
    </row>
    <row r="145" s="12" customFormat="1" ht="25.92" customHeight="1">
      <c r="A145" s="12"/>
      <c r="B145" s="200"/>
      <c r="C145" s="201"/>
      <c r="D145" s="202" t="s">
        <v>74</v>
      </c>
      <c r="E145" s="203" t="s">
        <v>158</v>
      </c>
      <c r="F145" s="203" t="s">
        <v>730</v>
      </c>
      <c r="G145" s="201"/>
      <c r="H145" s="201"/>
      <c r="I145" s="204"/>
      <c r="J145" s="205">
        <f>BK145</f>
        <v>0</v>
      </c>
      <c r="K145" s="201"/>
      <c r="L145" s="206"/>
      <c r="M145" s="207"/>
      <c r="N145" s="208"/>
      <c r="O145" s="208"/>
      <c r="P145" s="209">
        <f>P146</f>
        <v>0</v>
      </c>
      <c r="Q145" s="208"/>
      <c r="R145" s="209">
        <f>R146</f>
        <v>554.50130000000001</v>
      </c>
      <c r="S145" s="208"/>
      <c r="T145" s="210">
        <f>T146</f>
        <v>4.2150000000000007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1" t="s">
        <v>89</v>
      </c>
      <c r="AT145" s="212" t="s">
        <v>74</v>
      </c>
      <c r="AU145" s="212" t="s">
        <v>75</v>
      </c>
      <c r="AY145" s="211" t="s">
        <v>157</v>
      </c>
      <c r="BK145" s="213">
        <f>BK146</f>
        <v>0</v>
      </c>
    </row>
    <row r="146" s="12" customFormat="1" ht="22.8" customHeight="1">
      <c r="A146" s="12"/>
      <c r="B146" s="200"/>
      <c r="C146" s="201"/>
      <c r="D146" s="202" t="s">
        <v>74</v>
      </c>
      <c r="E146" s="242" t="s">
        <v>749</v>
      </c>
      <c r="F146" s="242" t="s">
        <v>750</v>
      </c>
      <c r="G146" s="201"/>
      <c r="H146" s="201"/>
      <c r="I146" s="204"/>
      <c r="J146" s="243">
        <f>BK146</f>
        <v>0</v>
      </c>
      <c r="K146" s="201"/>
      <c r="L146" s="206"/>
      <c r="M146" s="207"/>
      <c r="N146" s="208"/>
      <c r="O146" s="208"/>
      <c r="P146" s="209">
        <f>SUM(P147:P170)</f>
        <v>0</v>
      </c>
      <c r="Q146" s="208"/>
      <c r="R146" s="209">
        <f>SUM(R147:R170)</f>
        <v>554.50130000000001</v>
      </c>
      <c r="S146" s="208"/>
      <c r="T146" s="210">
        <f>SUM(T147:T170)</f>
        <v>4.2150000000000007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89</v>
      </c>
      <c r="AT146" s="212" t="s">
        <v>74</v>
      </c>
      <c r="AU146" s="212" t="s">
        <v>82</v>
      </c>
      <c r="AY146" s="211" t="s">
        <v>157</v>
      </c>
      <c r="BK146" s="213">
        <f>SUM(BK147:BK170)</f>
        <v>0</v>
      </c>
    </row>
    <row r="147" s="2" customFormat="1" ht="37.8" customHeight="1">
      <c r="A147" s="40"/>
      <c r="B147" s="41"/>
      <c r="C147" s="233" t="s">
        <v>7</v>
      </c>
      <c r="D147" s="233" t="s">
        <v>184</v>
      </c>
      <c r="E147" s="234" t="s">
        <v>1130</v>
      </c>
      <c r="F147" s="235" t="s">
        <v>1131</v>
      </c>
      <c r="G147" s="236" t="s">
        <v>939</v>
      </c>
      <c r="H147" s="237">
        <v>2040</v>
      </c>
      <c r="I147" s="238"/>
      <c r="J147" s="239">
        <f>ROUND(I147*H147,2)</f>
        <v>0</v>
      </c>
      <c r="K147" s="235" t="s">
        <v>674</v>
      </c>
      <c r="L147" s="46"/>
      <c r="M147" s="240" t="s">
        <v>32</v>
      </c>
      <c r="N147" s="241" t="s">
        <v>46</v>
      </c>
      <c r="O147" s="86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6" t="s">
        <v>187</v>
      </c>
      <c r="AT147" s="226" t="s">
        <v>184</v>
      </c>
      <c r="AU147" s="226" t="s">
        <v>84</v>
      </c>
      <c r="AY147" s="18" t="s">
        <v>157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8" t="s">
        <v>82</v>
      </c>
      <c r="BK147" s="227">
        <f>ROUND(I147*H147,2)</f>
        <v>0</v>
      </c>
      <c r="BL147" s="18" t="s">
        <v>187</v>
      </c>
      <c r="BM147" s="226" t="s">
        <v>1132</v>
      </c>
    </row>
    <row r="148" s="2" customFormat="1">
      <c r="A148" s="40"/>
      <c r="B148" s="41"/>
      <c r="C148" s="42"/>
      <c r="D148" s="249" t="s">
        <v>676</v>
      </c>
      <c r="E148" s="42"/>
      <c r="F148" s="250" t="s">
        <v>1133</v>
      </c>
      <c r="G148" s="42"/>
      <c r="H148" s="42"/>
      <c r="I148" s="230"/>
      <c r="J148" s="42"/>
      <c r="K148" s="42"/>
      <c r="L148" s="46"/>
      <c r="M148" s="231"/>
      <c r="N148" s="23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676</v>
      </c>
      <c r="AU148" s="18" t="s">
        <v>84</v>
      </c>
    </row>
    <row r="149" s="2" customFormat="1" ht="24.15" customHeight="1">
      <c r="A149" s="40"/>
      <c r="B149" s="41"/>
      <c r="C149" s="233" t="s">
        <v>247</v>
      </c>
      <c r="D149" s="233" t="s">
        <v>184</v>
      </c>
      <c r="E149" s="234" t="s">
        <v>1134</v>
      </c>
      <c r="F149" s="235" t="s">
        <v>1135</v>
      </c>
      <c r="G149" s="236" t="s">
        <v>939</v>
      </c>
      <c r="H149" s="237">
        <v>2040</v>
      </c>
      <c r="I149" s="238"/>
      <c r="J149" s="239">
        <f>ROUND(I149*H149,2)</f>
        <v>0</v>
      </c>
      <c r="K149" s="235" t="s">
        <v>674</v>
      </c>
      <c r="L149" s="46"/>
      <c r="M149" s="240" t="s">
        <v>32</v>
      </c>
      <c r="N149" s="241" t="s">
        <v>46</v>
      </c>
      <c r="O149" s="86"/>
      <c r="P149" s="224">
        <f>O149*H149</f>
        <v>0</v>
      </c>
      <c r="Q149" s="224">
        <v>0.27015</v>
      </c>
      <c r="R149" s="224">
        <f>Q149*H149</f>
        <v>551.10599999999999</v>
      </c>
      <c r="S149" s="224">
        <v>0</v>
      </c>
      <c r="T149" s="225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6" t="s">
        <v>187</v>
      </c>
      <c r="AT149" s="226" t="s">
        <v>184</v>
      </c>
      <c r="AU149" s="226" t="s">
        <v>84</v>
      </c>
      <c r="AY149" s="18" t="s">
        <v>157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8" t="s">
        <v>82</v>
      </c>
      <c r="BK149" s="227">
        <f>ROUND(I149*H149,2)</f>
        <v>0</v>
      </c>
      <c r="BL149" s="18" t="s">
        <v>187</v>
      </c>
      <c r="BM149" s="226" t="s">
        <v>1136</v>
      </c>
    </row>
    <row r="150" s="2" customFormat="1">
      <c r="A150" s="40"/>
      <c r="B150" s="41"/>
      <c r="C150" s="42"/>
      <c r="D150" s="249" t="s">
        <v>676</v>
      </c>
      <c r="E150" s="42"/>
      <c r="F150" s="250" t="s">
        <v>1137</v>
      </c>
      <c r="G150" s="42"/>
      <c r="H150" s="42"/>
      <c r="I150" s="230"/>
      <c r="J150" s="42"/>
      <c r="K150" s="42"/>
      <c r="L150" s="46"/>
      <c r="M150" s="231"/>
      <c r="N150" s="23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676</v>
      </c>
      <c r="AU150" s="18" t="s">
        <v>84</v>
      </c>
    </row>
    <row r="151" s="2" customFormat="1" ht="21.75" customHeight="1">
      <c r="A151" s="40"/>
      <c r="B151" s="41"/>
      <c r="C151" s="233" t="s">
        <v>251</v>
      </c>
      <c r="D151" s="233" t="s">
        <v>184</v>
      </c>
      <c r="E151" s="234" t="s">
        <v>1138</v>
      </c>
      <c r="F151" s="235" t="s">
        <v>1139</v>
      </c>
      <c r="G151" s="236" t="s">
        <v>939</v>
      </c>
      <c r="H151" s="237">
        <v>2040</v>
      </c>
      <c r="I151" s="238"/>
      <c r="J151" s="239">
        <f>ROUND(I151*H151,2)</f>
        <v>0</v>
      </c>
      <c r="K151" s="235" t="s">
        <v>674</v>
      </c>
      <c r="L151" s="46"/>
      <c r="M151" s="240" t="s">
        <v>32</v>
      </c>
      <c r="N151" s="241" t="s">
        <v>46</v>
      </c>
      <c r="O151" s="86"/>
      <c r="P151" s="224">
        <f>O151*H151</f>
        <v>0</v>
      </c>
      <c r="Q151" s="224">
        <v>6.9999999999999994E-05</v>
      </c>
      <c r="R151" s="224">
        <f>Q151*H151</f>
        <v>0.14279999999999998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187</v>
      </c>
      <c r="AT151" s="226" t="s">
        <v>184</v>
      </c>
      <c r="AU151" s="226" t="s">
        <v>84</v>
      </c>
      <c r="AY151" s="18" t="s">
        <v>157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8" t="s">
        <v>82</v>
      </c>
      <c r="BK151" s="227">
        <f>ROUND(I151*H151,2)</f>
        <v>0</v>
      </c>
      <c r="BL151" s="18" t="s">
        <v>187</v>
      </c>
      <c r="BM151" s="226" t="s">
        <v>1140</v>
      </c>
    </row>
    <row r="152" s="2" customFormat="1">
      <c r="A152" s="40"/>
      <c r="B152" s="41"/>
      <c r="C152" s="42"/>
      <c r="D152" s="249" t="s">
        <v>676</v>
      </c>
      <c r="E152" s="42"/>
      <c r="F152" s="250" t="s">
        <v>1141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676</v>
      </c>
      <c r="AU152" s="18" t="s">
        <v>84</v>
      </c>
    </row>
    <row r="153" s="2" customFormat="1" ht="33" customHeight="1">
      <c r="A153" s="40"/>
      <c r="B153" s="41"/>
      <c r="C153" s="233" t="s">
        <v>255</v>
      </c>
      <c r="D153" s="233" t="s">
        <v>184</v>
      </c>
      <c r="E153" s="234" t="s">
        <v>1142</v>
      </c>
      <c r="F153" s="235" t="s">
        <v>1143</v>
      </c>
      <c r="G153" s="236" t="s">
        <v>939</v>
      </c>
      <c r="H153" s="237">
        <v>2040</v>
      </c>
      <c r="I153" s="238"/>
      <c r="J153" s="239">
        <f>ROUND(I153*H153,2)</f>
        <v>0</v>
      </c>
      <c r="K153" s="235" t="s">
        <v>674</v>
      </c>
      <c r="L153" s="46"/>
      <c r="M153" s="240" t="s">
        <v>32</v>
      </c>
      <c r="N153" s="241" t="s">
        <v>46</v>
      </c>
      <c r="O153" s="86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6" t="s">
        <v>187</v>
      </c>
      <c r="AT153" s="226" t="s">
        <v>184</v>
      </c>
      <c r="AU153" s="226" t="s">
        <v>84</v>
      </c>
      <c r="AY153" s="18" t="s">
        <v>157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8" t="s">
        <v>82</v>
      </c>
      <c r="BK153" s="227">
        <f>ROUND(I153*H153,2)</f>
        <v>0</v>
      </c>
      <c r="BL153" s="18" t="s">
        <v>187</v>
      </c>
      <c r="BM153" s="226" t="s">
        <v>1144</v>
      </c>
    </row>
    <row r="154" s="2" customFormat="1">
      <c r="A154" s="40"/>
      <c r="B154" s="41"/>
      <c r="C154" s="42"/>
      <c r="D154" s="249" t="s">
        <v>676</v>
      </c>
      <c r="E154" s="42"/>
      <c r="F154" s="250" t="s">
        <v>1145</v>
      </c>
      <c r="G154" s="42"/>
      <c r="H154" s="42"/>
      <c r="I154" s="230"/>
      <c r="J154" s="42"/>
      <c r="K154" s="42"/>
      <c r="L154" s="46"/>
      <c r="M154" s="231"/>
      <c r="N154" s="232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676</v>
      </c>
      <c r="AU154" s="18" t="s">
        <v>84</v>
      </c>
    </row>
    <row r="155" s="2" customFormat="1" ht="24.15" customHeight="1">
      <c r="A155" s="40"/>
      <c r="B155" s="41"/>
      <c r="C155" s="233" t="s">
        <v>259</v>
      </c>
      <c r="D155" s="233" t="s">
        <v>184</v>
      </c>
      <c r="E155" s="234" t="s">
        <v>1146</v>
      </c>
      <c r="F155" s="235" t="s">
        <v>1147</v>
      </c>
      <c r="G155" s="236" t="s">
        <v>939</v>
      </c>
      <c r="H155" s="237">
        <v>53</v>
      </c>
      <c r="I155" s="238"/>
      <c r="J155" s="239">
        <f>ROUND(I155*H155,2)</f>
        <v>0</v>
      </c>
      <c r="K155" s="235" t="s">
        <v>674</v>
      </c>
      <c r="L155" s="46"/>
      <c r="M155" s="240" t="s">
        <v>32</v>
      </c>
      <c r="N155" s="241" t="s">
        <v>46</v>
      </c>
      <c r="O155" s="86"/>
      <c r="P155" s="224">
        <f>O155*H155</f>
        <v>0</v>
      </c>
      <c r="Q155" s="224">
        <v>6.0000000000000002E-05</v>
      </c>
      <c r="R155" s="224">
        <f>Q155*H155</f>
        <v>0.0031800000000000001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187</v>
      </c>
      <c r="AT155" s="226" t="s">
        <v>184</v>
      </c>
      <c r="AU155" s="226" t="s">
        <v>84</v>
      </c>
      <c r="AY155" s="18" t="s">
        <v>157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8" t="s">
        <v>82</v>
      </c>
      <c r="BK155" s="227">
        <f>ROUND(I155*H155,2)</f>
        <v>0</v>
      </c>
      <c r="BL155" s="18" t="s">
        <v>187</v>
      </c>
      <c r="BM155" s="226" t="s">
        <v>1148</v>
      </c>
    </row>
    <row r="156" s="2" customFormat="1">
      <c r="A156" s="40"/>
      <c r="B156" s="41"/>
      <c r="C156" s="42"/>
      <c r="D156" s="249" t="s">
        <v>676</v>
      </c>
      <c r="E156" s="42"/>
      <c r="F156" s="250" t="s">
        <v>1149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676</v>
      </c>
      <c r="AU156" s="18" t="s">
        <v>84</v>
      </c>
    </row>
    <row r="157" s="2" customFormat="1" ht="16.5" customHeight="1">
      <c r="A157" s="40"/>
      <c r="B157" s="41"/>
      <c r="C157" s="214" t="s">
        <v>264</v>
      </c>
      <c r="D157" s="214" t="s">
        <v>158</v>
      </c>
      <c r="E157" s="215" t="s">
        <v>1150</v>
      </c>
      <c r="F157" s="216" t="s">
        <v>1151</v>
      </c>
      <c r="G157" s="217" t="s">
        <v>939</v>
      </c>
      <c r="H157" s="218">
        <v>53</v>
      </c>
      <c r="I157" s="219"/>
      <c r="J157" s="220">
        <f>ROUND(I157*H157,2)</f>
        <v>0</v>
      </c>
      <c r="K157" s="216" t="s">
        <v>674</v>
      </c>
      <c r="L157" s="221"/>
      <c r="M157" s="222" t="s">
        <v>32</v>
      </c>
      <c r="N157" s="223" t="s">
        <v>46</v>
      </c>
      <c r="O157" s="86"/>
      <c r="P157" s="224">
        <f>O157*H157</f>
        <v>0</v>
      </c>
      <c r="Q157" s="224">
        <v>0.0043400000000000001</v>
      </c>
      <c r="R157" s="224">
        <f>Q157*H157</f>
        <v>0.23002</v>
      </c>
      <c r="S157" s="224">
        <v>0</v>
      </c>
      <c r="T157" s="22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6" t="s">
        <v>162</v>
      </c>
      <c r="AT157" s="226" t="s">
        <v>158</v>
      </c>
      <c r="AU157" s="226" t="s">
        <v>84</v>
      </c>
      <c r="AY157" s="18" t="s">
        <v>157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8" t="s">
        <v>82</v>
      </c>
      <c r="BK157" s="227">
        <f>ROUND(I157*H157,2)</f>
        <v>0</v>
      </c>
      <c r="BL157" s="18" t="s">
        <v>162</v>
      </c>
      <c r="BM157" s="226" t="s">
        <v>1152</v>
      </c>
    </row>
    <row r="158" s="2" customFormat="1" ht="24.15" customHeight="1">
      <c r="A158" s="40"/>
      <c r="B158" s="41"/>
      <c r="C158" s="233" t="s">
        <v>268</v>
      </c>
      <c r="D158" s="233" t="s">
        <v>184</v>
      </c>
      <c r="E158" s="234" t="s">
        <v>1153</v>
      </c>
      <c r="F158" s="235" t="s">
        <v>1154</v>
      </c>
      <c r="G158" s="236" t="s">
        <v>939</v>
      </c>
      <c r="H158" s="237">
        <v>100</v>
      </c>
      <c r="I158" s="238"/>
      <c r="J158" s="239">
        <f>ROUND(I158*H158,2)</f>
        <v>0</v>
      </c>
      <c r="K158" s="235" t="s">
        <v>674</v>
      </c>
      <c r="L158" s="46"/>
      <c r="M158" s="240" t="s">
        <v>32</v>
      </c>
      <c r="N158" s="241" t="s">
        <v>46</v>
      </c>
      <c r="O158" s="86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6" t="s">
        <v>94</v>
      </c>
      <c r="AT158" s="226" t="s">
        <v>184</v>
      </c>
      <c r="AU158" s="226" t="s">
        <v>84</v>
      </c>
      <c r="AY158" s="18" t="s">
        <v>157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8" t="s">
        <v>82</v>
      </c>
      <c r="BK158" s="227">
        <f>ROUND(I158*H158,2)</f>
        <v>0</v>
      </c>
      <c r="BL158" s="18" t="s">
        <v>94</v>
      </c>
      <c r="BM158" s="226" t="s">
        <v>1155</v>
      </c>
    </row>
    <row r="159" s="2" customFormat="1">
      <c r="A159" s="40"/>
      <c r="B159" s="41"/>
      <c r="C159" s="42"/>
      <c r="D159" s="249" t="s">
        <v>676</v>
      </c>
      <c r="E159" s="42"/>
      <c r="F159" s="250" t="s">
        <v>1156</v>
      </c>
      <c r="G159" s="42"/>
      <c r="H159" s="42"/>
      <c r="I159" s="230"/>
      <c r="J159" s="42"/>
      <c r="K159" s="42"/>
      <c r="L159" s="46"/>
      <c r="M159" s="231"/>
      <c r="N159" s="232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8" t="s">
        <v>676</v>
      </c>
      <c r="AU159" s="18" t="s">
        <v>84</v>
      </c>
    </row>
    <row r="160" s="2" customFormat="1" ht="16.5" customHeight="1">
      <c r="A160" s="40"/>
      <c r="B160" s="41"/>
      <c r="C160" s="214" t="s">
        <v>272</v>
      </c>
      <c r="D160" s="214" t="s">
        <v>158</v>
      </c>
      <c r="E160" s="215" t="s">
        <v>1157</v>
      </c>
      <c r="F160" s="216" t="s">
        <v>1158</v>
      </c>
      <c r="G160" s="217" t="s">
        <v>939</v>
      </c>
      <c r="H160" s="218">
        <v>100</v>
      </c>
      <c r="I160" s="219"/>
      <c r="J160" s="220">
        <f>ROUND(I160*H160,2)</f>
        <v>0</v>
      </c>
      <c r="K160" s="216" t="s">
        <v>674</v>
      </c>
      <c r="L160" s="221"/>
      <c r="M160" s="222" t="s">
        <v>32</v>
      </c>
      <c r="N160" s="223" t="s">
        <v>46</v>
      </c>
      <c r="O160" s="86"/>
      <c r="P160" s="224">
        <f>O160*H160</f>
        <v>0</v>
      </c>
      <c r="Q160" s="224">
        <v>0.0054999999999999997</v>
      </c>
      <c r="R160" s="224">
        <f>Q160*H160</f>
        <v>0.54999999999999993</v>
      </c>
      <c r="S160" s="224">
        <v>0</v>
      </c>
      <c r="T160" s="225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6" t="s">
        <v>193</v>
      </c>
      <c r="AT160" s="226" t="s">
        <v>158</v>
      </c>
      <c r="AU160" s="226" t="s">
        <v>84</v>
      </c>
      <c r="AY160" s="18" t="s">
        <v>157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8" t="s">
        <v>82</v>
      </c>
      <c r="BK160" s="227">
        <f>ROUND(I160*H160,2)</f>
        <v>0</v>
      </c>
      <c r="BL160" s="18" t="s">
        <v>94</v>
      </c>
      <c r="BM160" s="226" t="s">
        <v>1159</v>
      </c>
    </row>
    <row r="161" s="2" customFormat="1" ht="16.5" customHeight="1">
      <c r="A161" s="40"/>
      <c r="B161" s="41"/>
      <c r="C161" s="214" t="s">
        <v>276</v>
      </c>
      <c r="D161" s="214" t="s">
        <v>158</v>
      </c>
      <c r="E161" s="215" t="s">
        <v>1160</v>
      </c>
      <c r="F161" s="216" t="s">
        <v>1161</v>
      </c>
      <c r="G161" s="217" t="s">
        <v>939</v>
      </c>
      <c r="H161" s="218">
        <v>17</v>
      </c>
      <c r="I161" s="219"/>
      <c r="J161" s="220">
        <f>ROUND(I161*H161,2)</f>
        <v>0</v>
      </c>
      <c r="K161" s="216" t="s">
        <v>674</v>
      </c>
      <c r="L161" s="221"/>
      <c r="M161" s="222" t="s">
        <v>32</v>
      </c>
      <c r="N161" s="223" t="s">
        <v>46</v>
      </c>
      <c r="O161" s="86"/>
      <c r="P161" s="224">
        <f>O161*H161</f>
        <v>0</v>
      </c>
      <c r="Q161" s="224">
        <v>0.059999999999999998</v>
      </c>
      <c r="R161" s="224">
        <f>Q161*H161</f>
        <v>1.02</v>
      </c>
      <c r="S161" s="224">
        <v>0</v>
      </c>
      <c r="T161" s="22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6" t="s">
        <v>193</v>
      </c>
      <c r="AT161" s="226" t="s">
        <v>158</v>
      </c>
      <c r="AU161" s="226" t="s">
        <v>84</v>
      </c>
      <c r="AY161" s="18" t="s">
        <v>157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8" t="s">
        <v>82</v>
      </c>
      <c r="BK161" s="227">
        <f>ROUND(I161*H161,2)</f>
        <v>0</v>
      </c>
      <c r="BL161" s="18" t="s">
        <v>94</v>
      </c>
      <c r="BM161" s="226" t="s">
        <v>1162</v>
      </c>
    </row>
    <row r="162" s="2" customFormat="1" ht="24.15" customHeight="1">
      <c r="A162" s="40"/>
      <c r="B162" s="41"/>
      <c r="C162" s="233" t="s">
        <v>280</v>
      </c>
      <c r="D162" s="233" t="s">
        <v>184</v>
      </c>
      <c r="E162" s="234" t="s">
        <v>1163</v>
      </c>
      <c r="F162" s="235" t="s">
        <v>1164</v>
      </c>
      <c r="G162" s="236" t="s">
        <v>939</v>
      </c>
      <c r="H162" s="237">
        <v>17</v>
      </c>
      <c r="I162" s="238"/>
      <c r="J162" s="239">
        <f>ROUND(I162*H162,2)</f>
        <v>0</v>
      </c>
      <c r="K162" s="235" t="s">
        <v>674</v>
      </c>
      <c r="L162" s="46"/>
      <c r="M162" s="240" t="s">
        <v>32</v>
      </c>
      <c r="N162" s="241" t="s">
        <v>46</v>
      </c>
      <c r="O162" s="86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6" t="s">
        <v>187</v>
      </c>
      <c r="AT162" s="226" t="s">
        <v>184</v>
      </c>
      <c r="AU162" s="226" t="s">
        <v>84</v>
      </c>
      <c r="AY162" s="18" t="s">
        <v>157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8" t="s">
        <v>82</v>
      </c>
      <c r="BK162" s="227">
        <f>ROUND(I162*H162,2)</f>
        <v>0</v>
      </c>
      <c r="BL162" s="18" t="s">
        <v>187</v>
      </c>
      <c r="BM162" s="226" t="s">
        <v>1165</v>
      </c>
    </row>
    <row r="163" s="2" customFormat="1">
      <c r="A163" s="40"/>
      <c r="B163" s="41"/>
      <c r="C163" s="42"/>
      <c r="D163" s="249" t="s">
        <v>676</v>
      </c>
      <c r="E163" s="42"/>
      <c r="F163" s="250" t="s">
        <v>1166</v>
      </c>
      <c r="G163" s="42"/>
      <c r="H163" s="42"/>
      <c r="I163" s="230"/>
      <c r="J163" s="42"/>
      <c r="K163" s="42"/>
      <c r="L163" s="46"/>
      <c r="M163" s="231"/>
      <c r="N163" s="23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676</v>
      </c>
      <c r="AU163" s="18" t="s">
        <v>84</v>
      </c>
    </row>
    <row r="164" s="2" customFormat="1" ht="16.5" customHeight="1">
      <c r="A164" s="40"/>
      <c r="B164" s="41"/>
      <c r="C164" s="214" t="s">
        <v>284</v>
      </c>
      <c r="D164" s="214" t="s">
        <v>158</v>
      </c>
      <c r="E164" s="215" t="s">
        <v>1167</v>
      </c>
      <c r="F164" s="216" t="s">
        <v>1168</v>
      </c>
      <c r="G164" s="217" t="s">
        <v>161</v>
      </c>
      <c r="H164" s="218">
        <v>34</v>
      </c>
      <c r="I164" s="219"/>
      <c r="J164" s="220">
        <f>ROUND(I164*H164,2)</f>
        <v>0</v>
      </c>
      <c r="K164" s="216" t="s">
        <v>674</v>
      </c>
      <c r="L164" s="221"/>
      <c r="M164" s="222" t="s">
        <v>32</v>
      </c>
      <c r="N164" s="223" t="s">
        <v>46</v>
      </c>
      <c r="O164" s="86"/>
      <c r="P164" s="224">
        <f>O164*H164</f>
        <v>0</v>
      </c>
      <c r="Q164" s="224">
        <v>0.0095999999999999992</v>
      </c>
      <c r="R164" s="224">
        <f>Q164*H164</f>
        <v>0.32639999999999997</v>
      </c>
      <c r="S164" s="224">
        <v>0</v>
      </c>
      <c r="T164" s="225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6" t="s">
        <v>392</v>
      </c>
      <c r="AT164" s="226" t="s">
        <v>158</v>
      </c>
      <c r="AU164" s="226" t="s">
        <v>84</v>
      </c>
      <c r="AY164" s="18" t="s">
        <v>157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8" t="s">
        <v>82</v>
      </c>
      <c r="BK164" s="227">
        <f>ROUND(I164*H164,2)</f>
        <v>0</v>
      </c>
      <c r="BL164" s="18" t="s">
        <v>187</v>
      </c>
      <c r="BM164" s="226" t="s">
        <v>1169</v>
      </c>
    </row>
    <row r="165" s="2" customFormat="1" ht="24.15" customHeight="1">
      <c r="A165" s="40"/>
      <c r="B165" s="41"/>
      <c r="C165" s="233" t="s">
        <v>288</v>
      </c>
      <c r="D165" s="233" t="s">
        <v>184</v>
      </c>
      <c r="E165" s="234" t="s">
        <v>1170</v>
      </c>
      <c r="F165" s="235" t="s">
        <v>1171</v>
      </c>
      <c r="G165" s="236" t="s">
        <v>161</v>
      </c>
      <c r="H165" s="237">
        <v>3</v>
      </c>
      <c r="I165" s="238"/>
      <c r="J165" s="239">
        <f>ROUND(I165*H165,2)</f>
        <v>0</v>
      </c>
      <c r="K165" s="235" t="s">
        <v>674</v>
      </c>
      <c r="L165" s="46"/>
      <c r="M165" s="240" t="s">
        <v>32</v>
      </c>
      <c r="N165" s="241" t="s">
        <v>46</v>
      </c>
      <c r="O165" s="86"/>
      <c r="P165" s="224">
        <f>O165*H165</f>
        <v>0</v>
      </c>
      <c r="Q165" s="224">
        <v>0.37430000000000002</v>
      </c>
      <c r="R165" s="224">
        <f>Q165*H165</f>
        <v>1.1229</v>
      </c>
      <c r="S165" s="224">
        <v>0</v>
      </c>
      <c r="T165" s="22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6" t="s">
        <v>187</v>
      </c>
      <c r="AT165" s="226" t="s">
        <v>184</v>
      </c>
      <c r="AU165" s="226" t="s">
        <v>84</v>
      </c>
      <c r="AY165" s="18" t="s">
        <v>157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8" t="s">
        <v>82</v>
      </c>
      <c r="BK165" s="227">
        <f>ROUND(I165*H165,2)</f>
        <v>0</v>
      </c>
      <c r="BL165" s="18" t="s">
        <v>187</v>
      </c>
      <c r="BM165" s="226" t="s">
        <v>1172</v>
      </c>
    </row>
    <row r="166" s="2" customFormat="1">
      <c r="A166" s="40"/>
      <c r="B166" s="41"/>
      <c r="C166" s="42"/>
      <c r="D166" s="249" t="s">
        <v>676</v>
      </c>
      <c r="E166" s="42"/>
      <c r="F166" s="250" t="s">
        <v>1173</v>
      </c>
      <c r="G166" s="42"/>
      <c r="H166" s="42"/>
      <c r="I166" s="230"/>
      <c r="J166" s="42"/>
      <c r="K166" s="42"/>
      <c r="L166" s="46"/>
      <c r="M166" s="231"/>
      <c r="N166" s="23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676</v>
      </c>
      <c r="AU166" s="18" t="s">
        <v>84</v>
      </c>
    </row>
    <row r="167" s="2" customFormat="1" ht="21.75" customHeight="1">
      <c r="A167" s="40"/>
      <c r="B167" s="41"/>
      <c r="C167" s="233" t="s">
        <v>292</v>
      </c>
      <c r="D167" s="233" t="s">
        <v>184</v>
      </c>
      <c r="E167" s="234" t="s">
        <v>1174</v>
      </c>
      <c r="F167" s="235" t="s">
        <v>1175</v>
      </c>
      <c r="G167" s="236" t="s">
        <v>161</v>
      </c>
      <c r="H167" s="237">
        <v>3</v>
      </c>
      <c r="I167" s="238"/>
      <c r="J167" s="239">
        <f>ROUND(I167*H167,2)</f>
        <v>0</v>
      </c>
      <c r="K167" s="235" t="s">
        <v>674</v>
      </c>
      <c r="L167" s="46"/>
      <c r="M167" s="240" t="s">
        <v>32</v>
      </c>
      <c r="N167" s="241" t="s">
        <v>46</v>
      </c>
      <c r="O167" s="86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6" t="s">
        <v>187</v>
      </c>
      <c r="AT167" s="226" t="s">
        <v>184</v>
      </c>
      <c r="AU167" s="226" t="s">
        <v>84</v>
      </c>
      <c r="AY167" s="18" t="s">
        <v>157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8" t="s">
        <v>82</v>
      </c>
      <c r="BK167" s="227">
        <f>ROUND(I167*H167,2)</f>
        <v>0</v>
      </c>
      <c r="BL167" s="18" t="s">
        <v>187</v>
      </c>
      <c r="BM167" s="226" t="s">
        <v>1176</v>
      </c>
    </row>
    <row r="168" s="2" customFormat="1">
      <c r="A168" s="40"/>
      <c r="B168" s="41"/>
      <c r="C168" s="42"/>
      <c r="D168" s="249" t="s">
        <v>676</v>
      </c>
      <c r="E168" s="42"/>
      <c r="F168" s="250" t="s">
        <v>1177</v>
      </c>
      <c r="G168" s="42"/>
      <c r="H168" s="42"/>
      <c r="I168" s="230"/>
      <c r="J168" s="42"/>
      <c r="K168" s="42"/>
      <c r="L168" s="46"/>
      <c r="M168" s="231"/>
      <c r="N168" s="232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676</v>
      </c>
      <c r="AU168" s="18" t="s">
        <v>84</v>
      </c>
    </row>
    <row r="169" s="2" customFormat="1" ht="33" customHeight="1">
      <c r="A169" s="40"/>
      <c r="B169" s="41"/>
      <c r="C169" s="233" t="s">
        <v>296</v>
      </c>
      <c r="D169" s="233" t="s">
        <v>184</v>
      </c>
      <c r="E169" s="234" t="s">
        <v>1178</v>
      </c>
      <c r="F169" s="235" t="s">
        <v>1179</v>
      </c>
      <c r="G169" s="236" t="s">
        <v>724</v>
      </c>
      <c r="H169" s="237">
        <v>15</v>
      </c>
      <c r="I169" s="238"/>
      <c r="J169" s="239">
        <f>ROUND(I169*H169,2)</f>
        <v>0</v>
      </c>
      <c r="K169" s="235" t="s">
        <v>674</v>
      </c>
      <c r="L169" s="46"/>
      <c r="M169" s="240" t="s">
        <v>32</v>
      </c>
      <c r="N169" s="241" t="s">
        <v>46</v>
      </c>
      <c r="O169" s="86"/>
      <c r="P169" s="224">
        <f>O169*H169</f>
        <v>0</v>
      </c>
      <c r="Q169" s="224">
        <v>0</v>
      </c>
      <c r="R169" s="224">
        <f>Q169*H169</f>
        <v>0</v>
      </c>
      <c r="S169" s="224">
        <v>0.28100000000000003</v>
      </c>
      <c r="T169" s="225">
        <f>S169*H169</f>
        <v>4.2150000000000007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6" t="s">
        <v>187</v>
      </c>
      <c r="AT169" s="226" t="s">
        <v>184</v>
      </c>
      <c r="AU169" s="226" t="s">
        <v>84</v>
      </c>
      <c r="AY169" s="18" t="s">
        <v>157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8" t="s">
        <v>82</v>
      </c>
      <c r="BK169" s="227">
        <f>ROUND(I169*H169,2)</f>
        <v>0</v>
      </c>
      <c r="BL169" s="18" t="s">
        <v>187</v>
      </c>
      <c r="BM169" s="226" t="s">
        <v>1180</v>
      </c>
    </row>
    <row r="170" s="2" customFormat="1">
      <c r="A170" s="40"/>
      <c r="B170" s="41"/>
      <c r="C170" s="42"/>
      <c r="D170" s="249" t="s">
        <v>676</v>
      </c>
      <c r="E170" s="42"/>
      <c r="F170" s="250" t="s">
        <v>1181</v>
      </c>
      <c r="G170" s="42"/>
      <c r="H170" s="42"/>
      <c r="I170" s="230"/>
      <c r="J170" s="42"/>
      <c r="K170" s="42"/>
      <c r="L170" s="46"/>
      <c r="M170" s="288"/>
      <c r="N170" s="289"/>
      <c r="O170" s="246"/>
      <c r="P170" s="246"/>
      <c r="Q170" s="246"/>
      <c r="R170" s="246"/>
      <c r="S170" s="246"/>
      <c r="T170" s="29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8" t="s">
        <v>676</v>
      </c>
      <c r="AU170" s="18" t="s">
        <v>84</v>
      </c>
    </row>
    <row r="171" s="2" customFormat="1" ht="6.96" customHeight="1">
      <c r="A171" s="40"/>
      <c r="B171" s="61"/>
      <c r="C171" s="62"/>
      <c r="D171" s="62"/>
      <c r="E171" s="62"/>
      <c r="F171" s="62"/>
      <c r="G171" s="62"/>
      <c r="H171" s="62"/>
      <c r="I171" s="62"/>
      <c r="J171" s="62"/>
      <c r="K171" s="62"/>
      <c r="L171" s="46"/>
      <c r="M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</row>
  </sheetData>
  <sheetProtection sheet="1" autoFilter="0" formatColumns="0" formatRows="0" objects="1" scenarios="1" spinCount="100000" saltValue="92876HO2yznNMTtX6Xlo5VmHYXkn20TOD7YSgztg+eWVYFicWVqc41V0EtpPtzA77dlq6FVMDmeHB/J2/ATuYA==" hashValue="ygKlOlhB+jJSrGfuIH2exdfIZ/OAC5HVrHHK+wYX/7v0r9yVVp2icMPnK0v/bbRv50UibXltfb35kU0075qlQg==" algorithmName="SHA-512" password="CC35"/>
  <autoFilter ref="C97:K17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4:H84"/>
    <mergeCell ref="E88:H88"/>
    <mergeCell ref="E86:H86"/>
    <mergeCell ref="E90:H90"/>
    <mergeCell ref="L2:V2"/>
  </mergeCells>
  <hyperlinks>
    <hyperlink ref="F101" r:id="rId1" display="https://podminky.urs.cz/item/CS_URS_2022_02/565176111"/>
    <hyperlink ref="F103" r:id="rId2" display="https://podminky.urs.cz/item/CS_URS_2022_02/573111112"/>
    <hyperlink ref="F105" r:id="rId3" display="https://podminky.urs.cz/item/CS_URS_2022_02/573211109"/>
    <hyperlink ref="F107" r:id="rId4" display="https://podminky.urs.cz/item/CS_URS_2022_02/577144111"/>
    <hyperlink ref="F109" r:id="rId5" display="https://podminky.urs.cz/item/CS_URS_2022_02/596212210"/>
    <hyperlink ref="F112" r:id="rId6" display="https://podminky.urs.cz/item/CS_URS_2022_02/928621012"/>
    <hyperlink ref="F114" r:id="rId7" display="https://podminky.urs.cz/item/CS_URS_2022_02/931994172"/>
    <hyperlink ref="F118" r:id="rId8" display="https://podminky.urs.cz/item/CS_URS_2022_02/113107042"/>
    <hyperlink ref="F120" r:id="rId9" display="https://podminky.urs.cz/item/CS_URS_2022_02/131213702"/>
    <hyperlink ref="F123" r:id="rId10" display="https://podminky.urs.cz/item/CS_URS_2022_02/162751117"/>
    <hyperlink ref="F125" r:id="rId11" display="https://podminky.urs.cz/item/CS_URS_2022_02/162751119"/>
    <hyperlink ref="F127" r:id="rId12" display="https://podminky.urs.cz/item/CS_URS_2022_02/167151101"/>
    <hyperlink ref="F129" r:id="rId13" display="https://podminky.urs.cz/item/CS_URS_2022_02/167151121"/>
    <hyperlink ref="F131" r:id="rId14" display="https://podminky.urs.cz/item/CS_URS_2022_02/171251201"/>
    <hyperlink ref="F133" r:id="rId15" display="https://podminky.urs.cz/item/CS_URS_2022_02/174111101"/>
    <hyperlink ref="F135" r:id="rId16" display="https://podminky.urs.cz/item/CS_URS_2022_02/181351113"/>
    <hyperlink ref="F138" r:id="rId17" display="https://podminky.urs.cz/item/CS_URS_2022_02/997013501"/>
    <hyperlink ref="F140" r:id="rId18" display="https://podminky.urs.cz/item/CS_URS_2022_02/997013509"/>
    <hyperlink ref="F142" r:id="rId19" display="https://podminky.urs.cz/item/CS_URS_2022_02/997221645"/>
    <hyperlink ref="F144" r:id="rId20" display="https://podminky.urs.cz/item/CS_URS_2022_02/997221655"/>
    <hyperlink ref="F148" r:id="rId21" display="https://podminky.urs.cz/item/CS_URS_2022_02/460150164"/>
    <hyperlink ref="F150" r:id="rId22" display="https://podminky.urs.cz/item/CS_URS_2022_02/460421182"/>
    <hyperlink ref="F152" r:id="rId23" display="https://podminky.urs.cz/item/CS_URS_2022_02/460490012"/>
    <hyperlink ref="F154" r:id="rId24" display="https://podminky.urs.cz/item/CS_URS_2022_02/460560164"/>
    <hyperlink ref="F156" r:id="rId25" display="https://podminky.urs.cz/item/CS_URS_2022_02/460631127"/>
    <hyperlink ref="F159" r:id="rId26" display="https://podminky.urs.cz/item/CS_URS_2022_02/460510274"/>
    <hyperlink ref="F163" r:id="rId27" display="https://podminky.urs.cz/item/CS_URS_2022_02/460751112"/>
    <hyperlink ref="F166" r:id="rId28" display="https://podminky.urs.cz/item/CS_URS_2022_02/460841114"/>
    <hyperlink ref="F168" r:id="rId29" display="https://podminky.urs.cz/item/CS_URS_2022_02/460841141"/>
    <hyperlink ref="F170" r:id="rId30" display="https://podminky.urs.cz/item/CS_URS_2022_02/4680211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128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na přejezdu P3283 v km 96,543 v úseku Rumburk - Jiříkov</v>
      </c>
      <c r="F7" s="145"/>
      <c r="G7" s="145"/>
      <c r="H7" s="145"/>
      <c r="L7" s="21"/>
    </row>
    <row r="8" s="1" customFormat="1" ht="12" customHeight="1">
      <c r="B8" s="21"/>
      <c r="D8" s="145" t="s">
        <v>129</v>
      </c>
      <c r="L8" s="21"/>
    </row>
    <row r="9" s="2" customFormat="1" ht="16.5" customHeight="1">
      <c r="A9" s="40"/>
      <c r="B9" s="46"/>
      <c r="C9" s="40"/>
      <c r="D9" s="40"/>
      <c r="E9" s="146" t="s">
        <v>130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131</v>
      </c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9" t="s">
        <v>1182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19</v>
      </c>
      <c r="G13" s="40"/>
      <c r="H13" s="40"/>
      <c r="I13" s="145" t="s">
        <v>20</v>
      </c>
      <c r="J13" s="135" t="s">
        <v>32</v>
      </c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22</v>
      </c>
      <c r="E14" s="40"/>
      <c r="F14" s="135" t="s">
        <v>23</v>
      </c>
      <c r="G14" s="40"/>
      <c r="H14" s="40"/>
      <c r="I14" s="145" t="s">
        <v>24</v>
      </c>
      <c r="J14" s="150" t="str">
        <f>'Rekapitulace stavby'!AN8</f>
        <v>26. 9. 2022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30</v>
      </c>
      <c r="E16" s="40"/>
      <c r="F16" s="40"/>
      <c r="G16" s="40"/>
      <c r="H16" s="40"/>
      <c r="I16" s="145" t="s">
        <v>31</v>
      </c>
      <c r="J16" s="135" t="str">
        <f>IF('Rekapitulace stavby'!AN10="","",'Rekapitulace stavby'!AN10)</f>
        <v/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5" t="s">
        <v>33</v>
      </c>
      <c r="J17" s="135" t="str">
        <f>IF('Rekapitulace stavby'!AN11="","",'Rekapitulace stavby'!AN11)</f>
        <v/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34</v>
      </c>
      <c r="E19" s="40"/>
      <c r="F19" s="40"/>
      <c r="G19" s="40"/>
      <c r="H19" s="40"/>
      <c r="I19" s="145" t="s">
        <v>31</v>
      </c>
      <c r="J19" s="34" t="str">
        <f>'Rekapitulace stavby'!AN13</f>
        <v>Vyplň údaj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5" t="s">
        <v>33</v>
      </c>
      <c r="J20" s="34" t="str">
        <f>'Rekapitulace stavby'!AN14</f>
        <v>Vyplň údaj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36</v>
      </c>
      <c r="E22" s="40"/>
      <c r="F22" s="40"/>
      <c r="G22" s="40"/>
      <c r="H22" s="40"/>
      <c r="I22" s="145" t="s">
        <v>31</v>
      </c>
      <c r="J22" s="135" t="str">
        <f>IF('Rekapitulace stavby'!AN16="","",'Rekapitulace stavby'!AN16)</f>
        <v/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5" t="s">
        <v>33</v>
      </c>
      <c r="J23" s="135" t="str">
        <f>IF('Rekapitulace stavby'!AN17="","",'Rekapitulace stavby'!AN17)</f>
        <v/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38</v>
      </c>
      <c r="E25" s="40"/>
      <c r="F25" s="40"/>
      <c r="G25" s="40"/>
      <c r="H25" s="40"/>
      <c r="I25" s="145" t="s">
        <v>31</v>
      </c>
      <c r="J25" s="135" t="str">
        <f>IF('Rekapitulace stavby'!AN19="","",'Rekapitulace stavby'!AN19)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5" t="s">
        <v>33</v>
      </c>
      <c r="J26" s="135" t="str">
        <f>IF('Rekapitulace stavby'!AN20="","",'Rekapitulace stavby'!AN20)</f>
        <v/>
      </c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39</v>
      </c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1"/>
      <c r="B29" s="152"/>
      <c r="C29" s="151"/>
      <c r="D29" s="151"/>
      <c r="E29" s="153" t="s">
        <v>32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6" t="s">
        <v>41</v>
      </c>
      <c r="E32" s="40"/>
      <c r="F32" s="40"/>
      <c r="G32" s="40"/>
      <c r="H32" s="40"/>
      <c r="I32" s="40"/>
      <c r="J32" s="157">
        <f>ROUND(J96, 2)</f>
        <v>0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8" t="s">
        <v>43</v>
      </c>
      <c r="G34" s="40"/>
      <c r="H34" s="40"/>
      <c r="I34" s="158" t="s">
        <v>42</v>
      </c>
      <c r="J34" s="158" t="s">
        <v>44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47" t="s">
        <v>45</v>
      </c>
      <c r="E35" s="145" t="s">
        <v>46</v>
      </c>
      <c r="F35" s="159">
        <f>ROUND((SUM(BE96:BE292)),  2)</f>
        <v>0</v>
      </c>
      <c r="G35" s="40"/>
      <c r="H35" s="40"/>
      <c r="I35" s="160">
        <v>0.20999999999999999</v>
      </c>
      <c r="J35" s="159">
        <f>ROUND(((SUM(BE96:BE292))*I35),  2)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47</v>
      </c>
      <c r="F36" s="159">
        <f>ROUND((SUM(BF96:BF292)),  2)</f>
        <v>0</v>
      </c>
      <c r="G36" s="40"/>
      <c r="H36" s="40"/>
      <c r="I36" s="160">
        <v>0.14999999999999999</v>
      </c>
      <c r="J36" s="159">
        <f>ROUND(((SUM(BF96:BF292))*I36),  2)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48</v>
      </c>
      <c r="F37" s="159">
        <f>ROUND((SUM(BG96:BG292)),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49</v>
      </c>
      <c r="F38" s="159">
        <f>ROUND((SUM(BH96:BH292)),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50</v>
      </c>
      <c r="F39" s="159">
        <f>ROUND((SUM(BI96:BI292)),  2)</f>
        <v>0</v>
      </c>
      <c r="G39" s="40"/>
      <c r="H39" s="40"/>
      <c r="I39" s="160">
        <v>0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51</v>
      </c>
      <c r="E41" s="163"/>
      <c r="F41" s="163"/>
      <c r="G41" s="164" t="s">
        <v>52</v>
      </c>
      <c r="H41" s="165" t="s">
        <v>53</v>
      </c>
      <c r="I41" s="163"/>
      <c r="J41" s="166">
        <f>SUM(J32:J39)</f>
        <v>0</v>
      </c>
      <c r="K41" s="167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135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Oprava PZS na přejezdu P3283 v km 96,543 v úseku Rumburk - Jiříkov</v>
      </c>
      <c r="F50" s="33"/>
      <c r="G50" s="33"/>
      <c r="H50" s="33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2" t="s">
        <v>130</v>
      </c>
      <c r="F52" s="42"/>
      <c r="G52" s="42"/>
      <c r="H52" s="42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131</v>
      </c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04 - Stavební úpravy na přejezdu</v>
      </c>
      <c r="F54" s="42"/>
      <c r="G54" s="42"/>
      <c r="H54" s="42"/>
      <c r="I54" s="42"/>
      <c r="J54" s="42"/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 xml:space="preserve"> </v>
      </c>
      <c r="G56" s="42"/>
      <c r="H56" s="42"/>
      <c r="I56" s="33" t="s">
        <v>24</v>
      </c>
      <c r="J56" s="74" t="str">
        <f>IF(J14="","",J14)</f>
        <v>26. 9. 2022</v>
      </c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 xml:space="preserve"> </v>
      </c>
      <c r="G58" s="42"/>
      <c r="H58" s="42"/>
      <c r="I58" s="33" t="s">
        <v>36</v>
      </c>
      <c r="J58" s="38" t="str">
        <f>E23</f>
        <v xml:space="preserve"> </v>
      </c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34</v>
      </c>
      <c r="D59" s="42"/>
      <c r="E59" s="42"/>
      <c r="F59" s="28" t="str">
        <f>IF(E20="","",E20)</f>
        <v>Vyplň údaj</v>
      </c>
      <c r="G59" s="42"/>
      <c r="H59" s="42"/>
      <c r="I59" s="33" t="s">
        <v>38</v>
      </c>
      <c r="J59" s="38" t="str">
        <f>E26</f>
        <v xml:space="preserve"> 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4" t="s">
        <v>136</v>
      </c>
      <c r="D61" s="175"/>
      <c r="E61" s="175"/>
      <c r="F61" s="175"/>
      <c r="G61" s="175"/>
      <c r="H61" s="175"/>
      <c r="I61" s="175"/>
      <c r="J61" s="176" t="s">
        <v>137</v>
      </c>
      <c r="K61" s="175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7" t="s">
        <v>73</v>
      </c>
      <c r="D63" s="42"/>
      <c r="E63" s="42"/>
      <c r="F63" s="42"/>
      <c r="G63" s="42"/>
      <c r="H63" s="42"/>
      <c r="I63" s="42"/>
      <c r="J63" s="104">
        <f>J96</f>
        <v>0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138</v>
      </c>
    </row>
    <row r="64" s="9" customFormat="1" ht="24.96" customHeight="1">
      <c r="A64" s="9"/>
      <c r="B64" s="178"/>
      <c r="C64" s="179"/>
      <c r="D64" s="180" t="s">
        <v>657</v>
      </c>
      <c r="E64" s="181"/>
      <c r="F64" s="181"/>
      <c r="G64" s="181"/>
      <c r="H64" s="181"/>
      <c r="I64" s="181"/>
      <c r="J64" s="182">
        <f>J97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6"/>
      <c r="D65" s="185" t="s">
        <v>658</v>
      </c>
      <c r="E65" s="186"/>
      <c r="F65" s="186"/>
      <c r="G65" s="186"/>
      <c r="H65" s="186"/>
      <c r="I65" s="186"/>
      <c r="J65" s="187">
        <f>J98</f>
        <v>0</v>
      </c>
      <c r="K65" s="126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8"/>
      <c r="C66" s="179"/>
      <c r="D66" s="180" t="s">
        <v>662</v>
      </c>
      <c r="E66" s="181"/>
      <c r="F66" s="181"/>
      <c r="G66" s="181"/>
      <c r="H66" s="181"/>
      <c r="I66" s="181"/>
      <c r="J66" s="182">
        <f>J195</f>
        <v>0</v>
      </c>
      <c r="K66" s="179"/>
      <c r="L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4"/>
      <c r="C67" s="126"/>
      <c r="D67" s="185" t="s">
        <v>664</v>
      </c>
      <c r="E67" s="186"/>
      <c r="F67" s="186"/>
      <c r="G67" s="186"/>
      <c r="H67" s="186"/>
      <c r="I67" s="186"/>
      <c r="J67" s="187">
        <f>J196</f>
        <v>0</v>
      </c>
      <c r="K67" s="126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6"/>
      <c r="D68" s="185" t="s">
        <v>659</v>
      </c>
      <c r="E68" s="186"/>
      <c r="F68" s="186"/>
      <c r="G68" s="186"/>
      <c r="H68" s="186"/>
      <c r="I68" s="186"/>
      <c r="J68" s="187">
        <f>J218</f>
        <v>0</v>
      </c>
      <c r="K68" s="126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6"/>
      <c r="D69" s="185" t="s">
        <v>1183</v>
      </c>
      <c r="E69" s="186"/>
      <c r="F69" s="186"/>
      <c r="G69" s="186"/>
      <c r="H69" s="186"/>
      <c r="I69" s="186"/>
      <c r="J69" s="187">
        <f>J233</f>
        <v>0</v>
      </c>
      <c r="K69" s="126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6"/>
      <c r="D70" s="185" t="s">
        <v>660</v>
      </c>
      <c r="E70" s="186"/>
      <c r="F70" s="186"/>
      <c r="G70" s="186"/>
      <c r="H70" s="186"/>
      <c r="I70" s="186"/>
      <c r="J70" s="187">
        <f>J259</f>
        <v>0</v>
      </c>
      <c r="K70" s="126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6"/>
      <c r="D71" s="185" t="s">
        <v>661</v>
      </c>
      <c r="E71" s="186"/>
      <c r="F71" s="186"/>
      <c r="G71" s="186"/>
      <c r="H71" s="186"/>
      <c r="I71" s="186"/>
      <c r="J71" s="187">
        <f>J271</f>
        <v>0</v>
      </c>
      <c r="K71" s="126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6"/>
      <c r="D72" s="185" t="s">
        <v>1184</v>
      </c>
      <c r="E72" s="186"/>
      <c r="F72" s="186"/>
      <c r="G72" s="186"/>
      <c r="H72" s="186"/>
      <c r="I72" s="186"/>
      <c r="J72" s="187">
        <f>J282</f>
        <v>0</v>
      </c>
      <c r="K72" s="126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8"/>
      <c r="C73" s="179"/>
      <c r="D73" s="180" t="s">
        <v>665</v>
      </c>
      <c r="E73" s="181"/>
      <c r="F73" s="181"/>
      <c r="G73" s="181"/>
      <c r="H73" s="181"/>
      <c r="I73" s="181"/>
      <c r="J73" s="182">
        <f>J285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4"/>
      <c r="C74" s="126"/>
      <c r="D74" s="185" t="s">
        <v>666</v>
      </c>
      <c r="E74" s="186"/>
      <c r="F74" s="186"/>
      <c r="G74" s="186"/>
      <c r="H74" s="186"/>
      <c r="I74" s="186"/>
      <c r="J74" s="187">
        <f>J286</f>
        <v>0</v>
      </c>
      <c r="K74" s="126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4" t="s">
        <v>142</v>
      </c>
      <c r="D81" s="42"/>
      <c r="E81" s="42"/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16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2" t="str">
        <f>E7</f>
        <v>Oprava PZS na přejezdu P3283 v km 96,543 v úseku Rumburk - Jiříkov</v>
      </c>
      <c r="F84" s="33"/>
      <c r="G84" s="33"/>
      <c r="H84" s="33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2"/>
      <c r="C85" s="33" t="s">
        <v>129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40"/>
      <c r="B86" s="41"/>
      <c r="C86" s="42"/>
      <c r="D86" s="42"/>
      <c r="E86" s="172" t="s">
        <v>130</v>
      </c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3" t="s">
        <v>131</v>
      </c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E11</f>
        <v>04 - Stavební úpravy na přejezdu</v>
      </c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3" t="s">
        <v>22</v>
      </c>
      <c r="D90" s="42"/>
      <c r="E90" s="42"/>
      <c r="F90" s="28" t="str">
        <f>F14</f>
        <v xml:space="preserve"> </v>
      </c>
      <c r="G90" s="42"/>
      <c r="H90" s="42"/>
      <c r="I90" s="33" t="s">
        <v>24</v>
      </c>
      <c r="J90" s="74" t="str">
        <f>IF(J14="","",J14)</f>
        <v>26. 9. 2022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3" t="s">
        <v>30</v>
      </c>
      <c r="D92" s="42"/>
      <c r="E92" s="42"/>
      <c r="F92" s="28" t="str">
        <f>E17</f>
        <v xml:space="preserve"> </v>
      </c>
      <c r="G92" s="42"/>
      <c r="H92" s="42"/>
      <c r="I92" s="33" t="s">
        <v>36</v>
      </c>
      <c r="J92" s="38" t="str">
        <f>E23</f>
        <v xml:space="preserve"> </v>
      </c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34</v>
      </c>
      <c r="D93" s="42"/>
      <c r="E93" s="42"/>
      <c r="F93" s="28" t="str">
        <f>IF(E20="","",E20)</f>
        <v>Vyplň údaj</v>
      </c>
      <c r="G93" s="42"/>
      <c r="H93" s="42"/>
      <c r="I93" s="33" t="s">
        <v>38</v>
      </c>
      <c r="J93" s="38" t="str">
        <f>E26</f>
        <v xml:space="preserve"> </v>
      </c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9"/>
      <c r="B95" s="190"/>
      <c r="C95" s="191" t="s">
        <v>143</v>
      </c>
      <c r="D95" s="192" t="s">
        <v>60</v>
      </c>
      <c r="E95" s="192" t="s">
        <v>56</v>
      </c>
      <c r="F95" s="192" t="s">
        <v>57</v>
      </c>
      <c r="G95" s="192" t="s">
        <v>144</v>
      </c>
      <c r="H95" s="192" t="s">
        <v>145</v>
      </c>
      <c r="I95" s="192" t="s">
        <v>146</v>
      </c>
      <c r="J95" s="192" t="s">
        <v>137</v>
      </c>
      <c r="K95" s="193" t="s">
        <v>147</v>
      </c>
      <c r="L95" s="194"/>
      <c r="M95" s="94" t="s">
        <v>32</v>
      </c>
      <c r="N95" s="95" t="s">
        <v>45</v>
      </c>
      <c r="O95" s="95" t="s">
        <v>148</v>
      </c>
      <c r="P95" s="95" t="s">
        <v>149</v>
      </c>
      <c r="Q95" s="95" t="s">
        <v>150</v>
      </c>
      <c r="R95" s="95" t="s">
        <v>151</v>
      </c>
      <c r="S95" s="95" t="s">
        <v>152</v>
      </c>
      <c r="T95" s="96" t="s">
        <v>153</v>
      </c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</row>
    <row r="96" s="2" customFormat="1" ht="22.8" customHeight="1">
      <c r="A96" s="40"/>
      <c r="B96" s="41"/>
      <c r="C96" s="101" t="s">
        <v>154</v>
      </c>
      <c r="D96" s="42"/>
      <c r="E96" s="42"/>
      <c r="F96" s="42"/>
      <c r="G96" s="42"/>
      <c r="H96" s="42"/>
      <c r="I96" s="42"/>
      <c r="J96" s="195">
        <f>BK96</f>
        <v>0</v>
      </c>
      <c r="K96" s="42"/>
      <c r="L96" s="46"/>
      <c r="M96" s="97"/>
      <c r="N96" s="196"/>
      <c r="O96" s="98"/>
      <c r="P96" s="197">
        <f>P97+P195+P285</f>
        <v>0</v>
      </c>
      <c r="Q96" s="98"/>
      <c r="R96" s="197">
        <f>R97+R195+R285</f>
        <v>62.880248499999993</v>
      </c>
      <c r="S96" s="98"/>
      <c r="T96" s="198">
        <f>T97+T195+T285</f>
        <v>6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74</v>
      </c>
      <c r="AU96" s="18" t="s">
        <v>138</v>
      </c>
      <c r="BK96" s="199">
        <f>BK97+BK195+BK285</f>
        <v>0</v>
      </c>
    </row>
    <row r="97" s="12" customFormat="1" ht="25.92" customHeight="1">
      <c r="A97" s="12"/>
      <c r="B97" s="200"/>
      <c r="C97" s="201"/>
      <c r="D97" s="202" t="s">
        <v>74</v>
      </c>
      <c r="E97" s="203" t="s">
        <v>668</v>
      </c>
      <c r="F97" s="203" t="s">
        <v>669</v>
      </c>
      <c r="G97" s="201"/>
      <c r="H97" s="201"/>
      <c r="I97" s="204"/>
      <c r="J97" s="205">
        <f>BK97</f>
        <v>0</v>
      </c>
      <c r="K97" s="201"/>
      <c r="L97" s="206"/>
      <c r="M97" s="207"/>
      <c r="N97" s="208"/>
      <c r="O97" s="208"/>
      <c r="P97" s="209">
        <f>P98</f>
        <v>0</v>
      </c>
      <c r="Q97" s="208"/>
      <c r="R97" s="209">
        <f>R98</f>
        <v>0</v>
      </c>
      <c r="S97" s="208"/>
      <c r="T97" s="210">
        <f>T98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82</v>
      </c>
      <c r="AT97" s="212" t="s">
        <v>74</v>
      </c>
      <c r="AU97" s="212" t="s">
        <v>75</v>
      </c>
      <c r="AY97" s="211" t="s">
        <v>157</v>
      </c>
      <c r="BK97" s="213">
        <f>BK98</f>
        <v>0</v>
      </c>
    </row>
    <row r="98" s="12" customFormat="1" ht="22.8" customHeight="1">
      <c r="A98" s="12"/>
      <c r="B98" s="200"/>
      <c r="C98" s="201"/>
      <c r="D98" s="202" t="s">
        <v>74</v>
      </c>
      <c r="E98" s="242" t="s">
        <v>82</v>
      </c>
      <c r="F98" s="242" t="s">
        <v>670</v>
      </c>
      <c r="G98" s="201"/>
      <c r="H98" s="201"/>
      <c r="I98" s="204"/>
      <c r="J98" s="243">
        <f>BK98</f>
        <v>0</v>
      </c>
      <c r="K98" s="201"/>
      <c r="L98" s="206"/>
      <c r="M98" s="207"/>
      <c r="N98" s="208"/>
      <c r="O98" s="208"/>
      <c r="P98" s="209">
        <f>SUM(P99:P194)</f>
        <v>0</v>
      </c>
      <c r="Q98" s="208"/>
      <c r="R98" s="209">
        <f>SUM(R99:R194)</f>
        <v>0</v>
      </c>
      <c r="S98" s="208"/>
      <c r="T98" s="210">
        <f>SUM(T99:T194)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82</v>
      </c>
      <c r="AT98" s="212" t="s">
        <v>74</v>
      </c>
      <c r="AU98" s="212" t="s">
        <v>82</v>
      </c>
      <c r="AY98" s="211" t="s">
        <v>157</v>
      </c>
      <c r="BK98" s="213">
        <f>SUM(BK99:BK194)</f>
        <v>0</v>
      </c>
    </row>
    <row r="99" s="2" customFormat="1" ht="16.5" customHeight="1">
      <c r="A99" s="40"/>
      <c r="B99" s="41"/>
      <c r="C99" s="233" t="s">
        <v>82</v>
      </c>
      <c r="D99" s="233" t="s">
        <v>184</v>
      </c>
      <c r="E99" s="234" t="s">
        <v>1185</v>
      </c>
      <c r="F99" s="235" t="s">
        <v>1186</v>
      </c>
      <c r="G99" s="236" t="s">
        <v>724</v>
      </c>
      <c r="H99" s="237">
        <v>110</v>
      </c>
      <c r="I99" s="238"/>
      <c r="J99" s="239">
        <f>ROUND(I99*H99,2)</f>
        <v>0</v>
      </c>
      <c r="K99" s="235" t="s">
        <v>674</v>
      </c>
      <c r="L99" s="46"/>
      <c r="M99" s="240" t="s">
        <v>32</v>
      </c>
      <c r="N99" s="241" t="s">
        <v>46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94</v>
      </c>
      <c r="AT99" s="226" t="s">
        <v>184</v>
      </c>
      <c r="AU99" s="226" t="s">
        <v>84</v>
      </c>
      <c r="AY99" s="18" t="s">
        <v>157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8" t="s">
        <v>82</v>
      </c>
      <c r="BK99" s="227">
        <f>ROUND(I99*H99,2)</f>
        <v>0</v>
      </c>
      <c r="BL99" s="18" t="s">
        <v>94</v>
      </c>
      <c r="BM99" s="226" t="s">
        <v>1187</v>
      </c>
    </row>
    <row r="100" s="2" customFormat="1">
      <c r="A100" s="40"/>
      <c r="B100" s="41"/>
      <c r="C100" s="42"/>
      <c r="D100" s="249" t="s">
        <v>676</v>
      </c>
      <c r="E100" s="42"/>
      <c r="F100" s="250" t="s">
        <v>1188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676</v>
      </c>
      <c r="AU100" s="18" t="s">
        <v>84</v>
      </c>
    </row>
    <row r="101" s="13" customFormat="1">
      <c r="A101" s="13"/>
      <c r="B101" s="251"/>
      <c r="C101" s="252"/>
      <c r="D101" s="228" t="s">
        <v>688</v>
      </c>
      <c r="E101" s="253" t="s">
        <v>32</v>
      </c>
      <c r="F101" s="254" t="s">
        <v>1189</v>
      </c>
      <c r="G101" s="252"/>
      <c r="H101" s="255">
        <v>110</v>
      </c>
      <c r="I101" s="256"/>
      <c r="J101" s="252"/>
      <c r="K101" s="252"/>
      <c r="L101" s="257"/>
      <c r="M101" s="258"/>
      <c r="N101" s="259"/>
      <c r="O101" s="259"/>
      <c r="P101" s="259"/>
      <c r="Q101" s="259"/>
      <c r="R101" s="259"/>
      <c r="S101" s="259"/>
      <c r="T101" s="26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61" t="s">
        <v>688</v>
      </c>
      <c r="AU101" s="261" t="s">
        <v>84</v>
      </c>
      <c r="AV101" s="13" t="s">
        <v>84</v>
      </c>
      <c r="AW101" s="13" t="s">
        <v>37</v>
      </c>
      <c r="AX101" s="13" t="s">
        <v>82</v>
      </c>
      <c r="AY101" s="261" t="s">
        <v>157</v>
      </c>
    </row>
    <row r="102" s="2" customFormat="1" ht="24.15" customHeight="1">
      <c r="A102" s="40"/>
      <c r="B102" s="41"/>
      <c r="C102" s="233" t="s">
        <v>84</v>
      </c>
      <c r="D102" s="233" t="s">
        <v>184</v>
      </c>
      <c r="E102" s="234" t="s">
        <v>1190</v>
      </c>
      <c r="F102" s="235" t="s">
        <v>1191</v>
      </c>
      <c r="G102" s="236" t="s">
        <v>724</v>
      </c>
      <c r="H102" s="237">
        <v>55</v>
      </c>
      <c r="I102" s="238"/>
      <c r="J102" s="239">
        <f>ROUND(I102*H102,2)</f>
        <v>0</v>
      </c>
      <c r="K102" s="235" t="s">
        <v>674</v>
      </c>
      <c r="L102" s="46"/>
      <c r="M102" s="240" t="s">
        <v>32</v>
      </c>
      <c r="N102" s="241" t="s">
        <v>46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94</v>
      </c>
      <c r="AT102" s="226" t="s">
        <v>184</v>
      </c>
      <c r="AU102" s="226" t="s">
        <v>84</v>
      </c>
      <c r="AY102" s="18" t="s">
        <v>157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8" t="s">
        <v>82</v>
      </c>
      <c r="BK102" s="227">
        <f>ROUND(I102*H102,2)</f>
        <v>0</v>
      </c>
      <c r="BL102" s="18" t="s">
        <v>94</v>
      </c>
      <c r="BM102" s="226" t="s">
        <v>1192</v>
      </c>
    </row>
    <row r="103" s="2" customFormat="1">
      <c r="A103" s="40"/>
      <c r="B103" s="41"/>
      <c r="C103" s="42"/>
      <c r="D103" s="249" t="s">
        <v>676</v>
      </c>
      <c r="E103" s="42"/>
      <c r="F103" s="250" t="s">
        <v>1193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676</v>
      </c>
      <c r="AU103" s="18" t="s">
        <v>84</v>
      </c>
    </row>
    <row r="104" s="13" customFormat="1">
      <c r="A104" s="13"/>
      <c r="B104" s="251"/>
      <c r="C104" s="252"/>
      <c r="D104" s="228" t="s">
        <v>688</v>
      </c>
      <c r="E104" s="253" t="s">
        <v>32</v>
      </c>
      <c r="F104" s="254" t="s">
        <v>1194</v>
      </c>
      <c r="G104" s="252"/>
      <c r="H104" s="255">
        <v>55</v>
      </c>
      <c r="I104" s="256"/>
      <c r="J104" s="252"/>
      <c r="K104" s="252"/>
      <c r="L104" s="257"/>
      <c r="M104" s="258"/>
      <c r="N104" s="259"/>
      <c r="O104" s="259"/>
      <c r="P104" s="259"/>
      <c r="Q104" s="259"/>
      <c r="R104" s="259"/>
      <c r="S104" s="259"/>
      <c r="T104" s="26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61" t="s">
        <v>688</v>
      </c>
      <c r="AU104" s="261" t="s">
        <v>84</v>
      </c>
      <c r="AV104" s="13" t="s">
        <v>84</v>
      </c>
      <c r="AW104" s="13" t="s">
        <v>37</v>
      </c>
      <c r="AX104" s="13" t="s">
        <v>82</v>
      </c>
      <c r="AY104" s="261" t="s">
        <v>157</v>
      </c>
    </row>
    <row r="105" s="2" customFormat="1" ht="24.15" customHeight="1">
      <c r="A105" s="40"/>
      <c r="B105" s="41"/>
      <c r="C105" s="233" t="s">
        <v>89</v>
      </c>
      <c r="D105" s="233" t="s">
        <v>184</v>
      </c>
      <c r="E105" s="234" t="s">
        <v>1195</v>
      </c>
      <c r="F105" s="235" t="s">
        <v>1196</v>
      </c>
      <c r="G105" s="236" t="s">
        <v>161</v>
      </c>
      <c r="H105" s="237">
        <v>50</v>
      </c>
      <c r="I105" s="238"/>
      <c r="J105" s="239">
        <f>ROUND(I105*H105,2)</f>
        <v>0</v>
      </c>
      <c r="K105" s="235" t="s">
        <v>674</v>
      </c>
      <c r="L105" s="46"/>
      <c r="M105" s="240" t="s">
        <v>32</v>
      </c>
      <c r="N105" s="241" t="s">
        <v>46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94</v>
      </c>
      <c r="AT105" s="226" t="s">
        <v>184</v>
      </c>
      <c r="AU105" s="226" t="s">
        <v>84</v>
      </c>
      <c r="AY105" s="18" t="s">
        <v>157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8" t="s">
        <v>82</v>
      </c>
      <c r="BK105" s="227">
        <f>ROUND(I105*H105,2)</f>
        <v>0</v>
      </c>
      <c r="BL105" s="18" t="s">
        <v>94</v>
      </c>
      <c r="BM105" s="226" t="s">
        <v>1197</v>
      </c>
    </row>
    <row r="106" s="2" customFormat="1">
      <c r="A106" s="40"/>
      <c r="B106" s="41"/>
      <c r="C106" s="42"/>
      <c r="D106" s="249" t="s">
        <v>676</v>
      </c>
      <c r="E106" s="42"/>
      <c r="F106" s="250" t="s">
        <v>1198</v>
      </c>
      <c r="G106" s="42"/>
      <c r="H106" s="42"/>
      <c r="I106" s="230"/>
      <c r="J106" s="42"/>
      <c r="K106" s="42"/>
      <c r="L106" s="46"/>
      <c r="M106" s="231"/>
      <c r="N106" s="23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676</v>
      </c>
      <c r="AU106" s="18" t="s">
        <v>84</v>
      </c>
    </row>
    <row r="107" s="2" customFormat="1" ht="21.75" customHeight="1">
      <c r="A107" s="40"/>
      <c r="B107" s="41"/>
      <c r="C107" s="233" t="s">
        <v>94</v>
      </c>
      <c r="D107" s="233" t="s">
        <v>184</v>
      </c>
      <c r="E107" s="234" t="s">
        <v>1199</v>
      </c>
      <c r="F107" s="235" t="s">
        <v>1200</v>
      </c>
      <c r="G107" s="236" t="s">
        <v>161</v>
      </c>
      <c r="H107" s="237">
        <v>3</v>
      </c>
      <c r="I107" s="238"/>
      <c r="J107" s="239">
        <f>ROUND(I107*H107,2)</f>
        <v>0</v>
      </c>
      <c r="K107" s="235" t="s">
        <v>674</v>
      </c>
      <c r="L107" s="46"/>
      <c r="M107" s="240" t="s">
        <v>32</v>
      </c>
      <c r="N107" s="241" t="s">
        <v>46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94</v>
      </c>
      <c r="AT107" s="226" t="s">
        <v>184</v>
      </c>
      <c r="AU107" s="226" t="s">
        <v>84</v>
      </c>
      <c r="AY107" s="18" t="s">
        <v>157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8" t="s">
        <v>82</v>
      </c>
      <c r="BK107" s="227">
        <f>ROUND(I107*H107,2)</f>
        <v>0</v>
      </c>
      <c r="BL107" s="18" t="s">
        <v>94</v>
      </c>
      <c r="BM107" s="226" t="s">
        <v>1201</v>
      </c>
    </row>
    <row r="108" s="2" customFormat="1">
      <c r="A108" s="40"/>
      <c r="B108" s="41"/>
      <c r="C108" s="42"/>
      <c r="D108" s="249" t="s">
        <v>676</v>
      </c>
      <c r="E108" s="42"/>
      <c r="F108" s="250" t="s">
        <v>1202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676</v>
      </c>
      <c r="AU108" s="18" t="s">
        <v>84</v>
      </c>
    </row>
    <row r="109" s="2" customFormat="1" ht="16.5" customHeight="1">
      <c r="A109" s="40"/>
      <c r="B109" s="41"/>
      <c r="C109" s="233" t="s">
        <v>179</v>
      </c>
      <c r="D109" s="233" t="s">
        <v>184</v>
      </c>
      <c r="E109" s="234" t="s">
        <v>1203</v>
      </c>
      <c r="F109" s="235" t="s">
        <v>1204</v>
      </c>
      <c r="G109" s="236" t="s">
        <v>161</v>
      </c>
      <c r="H109" s="237">
        <v>3</v>
      </c>
      <c r="I109" s="238"/>
      <c r="J109" s="239">
        <f>ROUND(I109*H109,2)</f>
        <v>0</v>
      </c>
      <c r="K109" s="235" t="s">
        <v>674</v>
      </c>
      <c r="L109" s="46"/>
      <c r="M109" s="240" t="s">
        <v>32</v>
      </c>
      <c r="N109" s="241" t="s">
        <v>46</v>
      </c>
      <c r="O109" s="86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94</v>
      </c>
      <c r="AT109" s="226" t="s">
        <v>184</v>
      </c>
      <c r="AU109" s="226" t="s">
        <v>84</v>
      </c>
      <c r="AY109" s="18" t="s">
        <v>157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8" t="s">
        <v>82</v>
      </c>
      <c r="BK109" s="227">
        <f>ROUND(I109*H109,2)</f>
        <v>0</v>
      </c>
      <c r="BL109" s="18" t="s">
        <v>94</v>
      </c>
      <c r="BM109" s="226" t="s">
        <v>1205</v>
      </c>
    </row>
    <row r="110" s="2" customFormat="1">
      <c r="A110" s="40"/>
      <c r="B110" s="41"/>
      <c r="C110" s="42"/>
      <c r="D110" s="249" t="s">
        <v>676</v>
      </c>
      <c r="E110" s="42"/>
      <c r="F110" s="250" t="s">
        <v>1206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676</v>
      </c>
      <c r="AU110" s="18" t="s">
        <v>84</v>
      </c>
    </row>
    <row r="111" s="2" customFormat="1" ht="21.75" customHeight="1">
      <c r="A111" s="40"/>
      <c r="B111" s="41"/>
      <c r="C111" s="233" t="s">
        <v>183</v>
      </c>
      <c r="D111" s="233" t="s">
        <v>184</v>
      </c>
      <c r="E111" s="234" t="s">
        <v>1207</v>
      </c>
      <c r="F111" s="235" t="s">
        <v>1208</v>
      </c>
      <c r="G111" s="236" t="s">
        <v>724</v>
      </c>
      <c r="H111" s="237">
        <v>1.5700000000000001</v>
      </c>
      <c r="I111" s="238"/>
      <c r="J111" s="239">
        <f>ROUND(I111*H111,2)</f>
        <v>0</v>
      </c>
      <c r="K111" s="235" t="s">
        <v>674</v>
      </c>
      <c r="L111" s="46"/>
      <c r="M111" s="240" t="s">
        <v>32</v>
      </c>
      <c r="N111" s="241" t="s">
        <v>46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94</v>
      </c>
      <c r="AT111" s="226" t="s">
        <v>184</v>
      </c>
      <c r="AU111" s="226" t="s">
        <v>84</v>
      </c>
      <c r="AY111" s="18" t="s">
        <v>157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8" t="s">
        <v>82</v>
      </c>
      <c r="BK111" s="227">
        <f>ROUND(I111*H111,2)</f>
        <v>0</v>
      </c>
      <c r="BL111" s="18" t="s">
        <v>94</v>
      </c>
      <c r="BM111" s="226" t="s">
        <v>1209</v>
      </c>
    </row>
    <row r="112" s="2" customFormat="1">
      <c r="A112" s="40"/>
      <c r="B112" s="41"/>
      <c r="C112" s="42"/>
      <c r="D112" s="249" t="s">
        <v>676</v>
      </c>
      <c r="E112" s="42"/>
      <c r="F112" s="250" t="s">
        <v>1210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676</v>
      </c>
      <c r="AU112" s="18" t="s">
        <v>84</v>
      </c>
    </row>
    <row r="113" s="15" customFormat="1">
      <c r="A113" s="15"/>
      <c r="B113" s="273"/>
      <c r="C113" s="274"/>
      <c r="D113" s="228" t="s">
        <v>688</v>
      </c>
      <c r="E113" s="275" t="s">
        <v>32</v>
      </c>
      <c r="F113" s="276" t="s">
        <v>1211</v>
      </c>
      <c r="G113" s="274"/>
      <c r="H113" s="275" t="s">
        <v>32</v>
      </c>
      <c r="I113" s="277"/>
      <c r="J113" s="274"/>
      <c r="K113" s="274"/>
      <c r="L113" s="278"/>
      <c r="M113" s="279"/>
      <c r="N113" s="280"/>
      <c r="O113" s="280"/>
      <c r="P113" s="280"/>
      <c r="Q113" s="280"/>
      <c r="R113" s="280"/>
      <c r="S113" s="280"/>
      <c r="T113" s="281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82" t="s">
        <v>688</v>
      </c>
      <c r="AU113" s="282" t="s">
        <v>84</v>
      </c>
      <c r="AV113" s="15" t="s">
        <v>82</v>
      </c>
      <c r="AW113" s="15" t="s">
        <v>37</v>
      </c>
      <c r="AX113" s="15" t="s">
        <v>75</v>
      </c>
      <c r="AY113" s="282" t="s">
        <v>157</v>
      </c>
    </row>
    <row r="114" s="13" customFormat="1">
      <c r="A114" s="13"/>
      <c r="B114" s="251"/>
      <c r="C114" s="252"/>
      <c r="D114" s="228" t="s">
        <v>688</v>
      </c>
      <c r="E114" s="253" t="s">
        <v>32</v>
      </c>
      <c r="F114" s="254" t="s">
        <v>1212</v>
      </c>
      <c r="G114" s="252"/>
      <c r="H114" s="255">
        <v>1.5700000000000001</v>
      </c>
      <c r="I114" s="256"/>
      <c r="J114" s="252"/>
      <c r="K114" s="252"/>
      <c r="L114" s="257"/>
      <c r="M114" s="258"/>
      <c r="N114" s="259"/>
      <c r="O114" s="259"/>
      <c r="P114" s="259"/>
      <c r="Q114" s="259"/>
      <c r="R114" s="259"/>
      <c r="S114" s="259"/>
      <c r="T114" s="26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61" t="s">
        <v>688</v>
      </c>
      <c r="AU114" s="261" t="s">
        <v>84</v>
      </c>
      <c r="AV114" s="13" t="s">
        <v>84</v>
      </c>
      <c r="AW114" s="13" t="s">
        <v>37</v>
      </c>
      <c r="AX114" s="13" t="s">
        <v>75</v>
      </c>
      <c r="AY114" s="261" t="s">
        <v>157</v>
      </c>
    </row>
    <row r="115" s="14" customFormat="1">
      <c r="A115" s="14"/>
      <c r="B115" s="262"/>
      <c r="C115" s="263"/>
      <c r="D115" s="228" t="s">
        <v>688</v>
      </c>
      <c r="E115" s="264" t="s">
        <v>32</v>
      </c>
      <c r="F115" s="265" t="s">
        <v>700</v>
      </c>
      <c r="G115" s="263"/>
      <c r="H115" s="266">
        <v>1.5700000000000001</v>
      </c>
      <c r="I115" s="267"/>
      <c r="J115" s="263"/>
      <c r="K115" s="263"/>
      <c r="L115" s="268"/>
      <c r="M115" s="269"/>
      <c r="N115" s="270"/>
      <c r="O115" s="270"/>
      <c r="P115" s="270"/>
      <c r="Q115" s="270"/>
      <c r="R115" s="270"/>
      <c r="S115" s="270"/>
      <c r="T115" s="27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72" t="s">
        <v>688</v>
      </c>
      <c r="AU115" s="272" t="s">
        <v>84</v>
      </c>
      <c r="AV115" s="14" t="s">
        <v>94</v>
      </c>
      <c r="AW115" s="14" t="s">
        <v>37</v>
      </c>
      <c r="AX115" s="14" t="s">
        <v>82</v>
      </c>
      <c r="AY115" s="272" t="s">
        <v>157</v>
      </c>
    </row>
    <row r="116" s="2" customFormat="1" ht="16.5" customHeight="1">
      <c r="A116" s="40"/>
      <c r="B116" s="41"/>
      <c r="C116" s="233" t="s">
        <v>189</v>
      </c>
      <c r="D116" s="233" t="s">
        <v>184</v>
      </c>
      <c r="E116" s="234" t="s">
        <v>1213</v>
      </c>
      <c r="F116" s="235" t="s">
        <v>1214</v>
      </c>
      <c r="G116" s="236" t="s">
        <v>673</v>
      </c>
      <c r="H116" s="237">
        <v>21.559999999999999</v>
      </c>
      <c r="I116" s="238"/>
      <c r="J116" s="239">
        <f>ROUND(I116*H116,2)</f>
        <v>0</v>
      </c>
      <c r="K116" s="235" t="s">
        <v>674</v>
      </c>
      <c r="L116" s="46"/>
      <c r="M116" s="240" t="s">
        <v>32</v>
      </c>
      <c r="N116" s="241" t="s">
        <v>46</v>
      </c>
      <c r="O116" s="86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94</v>
      </c>
      <c r="AT116" s="226" t="s">
        <v>184</v>
      </c>
      <c r="AU116" s="226" t="s">
        <v>84</v>
      </c>
      <c r="AY116" s="18" t="s">
        <v>157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8" t="s">
        <v>82</v>
      </c>
      <c r="BK116" s="227">
        <f>ROUND(I116*H116,2)</f>
        <v>0</v>
      </c>
      <c r="BL116" s="18" t="s">
        <v>94</v>
      </c>
      <c r="BM116" s="226" t="s">
        <v>1215</v>
      </c>
    </row>
    <row r="117" s="2" customFormat="1">
      <c r="A117" s="40"/>
      <c r="B117" s="41"/>
      <c r="C117" s="42"/>
      <c r="D117" s="249" t="s">
        <v>676</v>
      </c>
      <c r="E117" s="42"/>
      <c r="F117" s="250" t="s">
        <v>1216</v>
      </c>
      <c r="G117" s="42"/>
      <c r="H117" s="42"/>
      <c r="I117" s="230"/>
      <c r="J117" s="42"/>
      <c r="K117" s="42"/>
      <c r="L117" s="46"/>
      <c r="M117" s="231"/>
      <c r="N117" s="23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676</v>
      </c>
      <c r="AU117" s="18" t="s">
        <v>84</v>
      </c>
    </row>
    <row r="118" s="15" customFormat="1">
      <c r="A118" s="15"/>
      <c r="B118" s="273"/>
      <c r="C118" s="274"/>
      <c r="D118" s="228" t="s">
        <v>688</v>
      </c>
      <c r="E118" s="275" t="s">
        <v>32</v>
      </c>
      <c r="F118" s="276" t="s">
        <v>1217</v>
      </c>
      <c r="G118" s="274"/>
      <c r="H118" s="275" t="s">
        <v>32</v>
      </c>
      <c r="I118" s="277"/>
      <c r="J118" s="274"/>
      <c r="K118" s="274"/>
      <c r="L118" s="278"/>
      <c r="M118" s="279"/>
      <c r="N118" s="280"/>
      <c r="O118" s="280"/>
      <c r="P118" s="280"/>
      <c r="Q118" s="280"/>
      <c r="R118" s="280"/>
      <c r="S118" s="280"/>
      <c r="T118" s="281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82" t="s">
        <v>688</v>
      </c>
      <c r="AU118" s="282" t="s">
        <v>84</v>
      </c>
      <c r="AV118" s="15" t="s">
        <v>82</v>
      </c>
      <c r="AW118" s="15" t="s">
        <v>37</v>
      </c>
      <c r="AX118" s="15" t="s">
        <v>75</v>
      </c>
      <c r="AY118" s="282" t="s">
        <v>157</v>
      </c>
    </row>
    <row r="119" s="13" customFormat="1">
      <c r="A119" s="13"/>
      <c r="B119" s="251"/>
      <c r="C119" s="252"/>
      <c r="D119" s="228" t="s">
        <v>688</v>
      </c>
      <c r="E119" s="253" t="s">
        <v>32</v>
      </c>
      <c r="F119" s="254" t="s">
        <v>1218</v>
      </c>
      <c r="G119" s="252"/>
      <c r="H119" s="255">
        <v>21.559999999999999</v>
      </c>
      <c r="I119" s="256"/>
      <c r="J119" s="252"/>
      <c r="K119" s="252"/>
      <c r="L119" s="257"/>
      <c r="M119" s="258"/>
      <c r="N119" s="259"/>
      <c r="O119" s="259"/>
      <c r="P119" s="259"/>
      <c r="Q119" s="259"/>
      <c r="R119" s="259"/>
      <c r="S119" s="259"/>
      <c r="T119" s="26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61" t="s">
        <v>688</v>
      </c>
      <c r="AU119" s="261" t="s">
        <v>84</v>
      </c>
      <c r="AV119" s="13" t="s">
        <v>84</v>
      </c>
      <c r="AW119" s="13" t="s">
        <v>37</v>
      </c>
      <c r="AX119" s="13" t="s">
        <v>75</v>
      </c>
      <c r="AY119" s="261" t="s">
        <v>157</v>
      </c>
    </row>
    <row r="120" s="14" customFormat="1">
      <c r="A120" s="14"/>
      <c r="B120" s="262"/>
      <c r="C120" s="263"/>
      <c r="D120" s="228" t="s">
        <v>688</v>
      </c>
      <c r="E120" s="264" t="s">
        <v>32</v>
      </c>
      <c r="F120" s="265" t="s">
        <v>700</v>
      </c>
      <c r="G120" s="263"/>
      <c r="H120" s="266">
        <v>21.559999999999999</v>
      </c>
      <c r="I120" s="267"/>
      <c r="J120" s="263"/>
      <c r="K120" s="263"/>
      <c r="L120" s="268"/>
      <c r="M120" s="269"/>
      <c r="N120" s="270"/>
      <c r="O120" s="270"/>
      <c r="P120" s="270"/>
      <c r="Q120" s="270"/>
      <c r="R120" s="270"/>
      <c r="S120" s="270"/>
      <c r="T120" s="27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72" t="s">
        <v>688</v>
      </c>
      <c r="AU120" s="272" t="s">
        <v>84</v>
      </c>
      <c r="AV120" s="14" t="s">
        <v>94</v>
      </c>
      <c r="AW120" s="14" t="s">
        <v>37</v>
      </c>
      <c r="AX120" s="14" t="s">
        <v>82</v>
      </c>
      <c r="AY120" s="272" t="s">
        <v>157</v>
      </c>
    </row>
    <row r="121" s="2" customFormat="1" ht="21.75" customHeight="1">
      <c r="A121" s="40"/>
      <c r="B121" s="41"/>
      <c r="C121" s="233" t="s">
        <v>193</v>
      </c>
      <c r="D121" s="233" t="s">
        <v>184</v>
      </c>
      <c r="E121" s="234" t="s">
        <v>1219</v>
      </c>
      <c r="F121" s="235" t="s">
        <v>1220</v>
      </c>
      <c r="G121" s="236" t="s">
        <v>724</v>
      </c>
      <c r="H121" s="237">
        <v>1.5700000000000001</v>
      </c>
      <c r="I121" s="238"/>
      <c r="J121" s="239">
        <f>ROUND(I121*H121,2)</f>
        <v>0</v>
      </c>
      <c r="K121" s="235" t="s">
        <v>674</v>
      </c>
      <c r="L121" s="46"/>
      <c r="M121" s="240" t="s">
        <v>32</v>
      </c>
      <c r="N121" s="241" t="s">
        <v>46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94</v>
      </c>
      <c r="AT121" s="226" t="s">
        <v>184</v>
      </c>
      <c r="AU121" s="226" t="s">
        <v>84</v>
      </c>
      <c r="AY121" s="18" t="s">
        <v>157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8" t="s">
        <v>82</v>
      </c>
      <c r="BK121" s="227">
        <f>ROUND(I121*H121,2)</f>
        <v>0</v>
      </c>
      <c r="BL121" s="18" t="s">
        <v>94</v>
      </c>
      <c r="BM121" s="226" t="s">
        <v>1221</v>
      </c>
    </row>
    <row r="122" s="2" customFormat="1">
      <c r="A122" s="40"/>
      <c r="B122" s="41"/>
      <c r="C122" s="42"/>
      <c r="D122" s="249" t="s">
        <v>676</v>
      </c>
      <c r="E122" s="42"/>
      <c r="F122" s="250" t="s">
        <v>1222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676</v>
      </c>
      <c r="AU122" s="18" t="s">
        <v>84</v>
      </c>
    </row>
    <row r="123" s="15" customFormat="1">
      <c r="A123" s="15"/>
      <c r="B123" s="273"/>
      <c r="C123" s="274"/>
      <c r="D123" s="228" t="s">
        <v>688</v>
      </c>
      <c r="E123" s="275" t="s">
        <v>32</v>
      </c>
      <c r="F123" s="276" t="s">
        <v>1211</v>
      </c>
      <c r="G123" s="274"/>
      <c r="H123" s="275" t="s">
        <v>32</v>
      </c>
      <c r="I123" s="277"/>
      <c r="J123" s="274"/>
      <c r="K123" s="274"/>
      <c r="L123" s="278"/>
      <c r="M123" s="279"/>
      <c r="N123" s="280"/>
      <c r="O123" s="280"/>
      <c r="P123" s="280"/>
      <c r="Q123" s="280"/>
      <c r="R123" s="280"/>
      <c r="S123" s="280"/>
      <c r="T123" s="281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82" t="s">
        <v>688</v>
      </c>
      <c r="AU123" s="282" t="s">
        <v>84</v>
      </c>
      <c r="AV123" s="15" t="s">
        <v>82</v>
      </c>
      <c r="AW123" s="15" t="s">
        <v>37</v>
      </c>
      <c r="AX123" s="15" t="s">
        <v>75</v>
      </c>
      <c r="AY123" s="282" t="s">
        <v>157</v>
      </c>
    </row>
    <row r="124" s="13" customFormat="1">
      <c r="A124" s="13"/>
      <c r="B124" s="251"/>
      <c r="C124" s="252"/>
      <c r="D124" s="228" t="s">
        <v>688</v>
      </c>
      <c r="E124" s="253" t="s">
        <v>32</v>
      </c>
      <c r="F124" s="254" t="s">
        <v>1212</v>
      </c>
      <c r="G124" s="252"/>
      <c r="H124" s="255">
        <v>1.5700000000000001</v>
      </c>
      <c r="I124" s="256"/>
      <c r="J124" s="252"/>
      <c r="K124" s="252"/>
      <c r="L124" s="257"/>
      <c r="M124" s="258"/>
      <c r="N124" s="259"/>
      <c r="O124" s="259"/>
      <c r="P124" s="259"/>
      <c r="Q124" s="259"/>
      <c r="R124" s="259"/>
      <c r="S124" s="259"/>
      <c r="T124" s="26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1" t="s">
        <v>688</v>
      </c>
      <c r="AU124" s="261" t="s">
        <v>84</v>
      </c>
      <c r="AV124" s="13" t="s">
        <v>84</v>
      </c>
      <c r="AW124" s="13" t="s">
        <v>37</v>
      </c>
      <c r="AX124" s="13" t="s">
        <v>75</v>
      </c>
      <c r="AY124" s="261" t="s">
        <v>157</v>
      </c>
    </row>
    <row r="125" s="14" customFormat="1">
      <c r="A125" s="14"/>
      <c r="B125" s="262"/>
      <c r="C125" s="263"/>
      <c r="D125" s="228" t="s">
        <v>688</v>
      </c>
      <c r="E125" s="264" t="s">
        <v>32</v>
      </c>
      <c r="F125" s="265" t="s">
        <v>700</v>
      </c>
      <c r="G125" s="263"/>
      <c r="H125" s="266">
        <v>1.5700000000000001</v>
      </c>
      <c r="I125" s="267"/>
      <c r="J125" s="263"/>
      <c r="K125" s="263"/>
      <c r="L125" s="268"/>
      <c r="M125" s="269"/>
      <c r="N125" s="270"/>
      <c r="O125" s="270"/>
      <c r="P125" s="270"/>
      <c r="Q125" s="270"/>
      <c r="R125" s="270"/>
      <c r="S125" s="270"/>
      <c r="T125" s="27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72" t="s">
        <v>688</v>
      </c>
      <c r="AU125" s="272" t="s">
        <v>84</v>
      </c>
      <c r="AV125" s="14" t="s">
        <v>94</v>
      </c>
      <c r="AW125" s="14" t="s">
        <v>37</v>
      </c>
      <c r="AX125" s="14" t="s">
        <v>82</v>
      </c>
      <c r="AY125" s="272" t="s">
        <v>157</v>
      </c>
    </row>
    <row r="126" s="2" customFormat="1" ht="24.15" customHeight="1">
      <c r="A126" s="40"/>
      <c r="B126" s="41"/>
      <c r="C126" s="233" t="s">
        <v>197</v>
      </c>
      <c r="D126" s="233" t="s">
        <v>184</v>
      </c>
      <c r="E126" s="234" t="s">
        <v>1223</v>
      </c>
      <c r="F126" s="235" t="s">
        <v>1224</v>
      </c>
      <c r="G126" s="236" t="s">
        <v>673</v>
      </c>
      <c r="H126" s="237">
        <v>1.986</v>
      </c>
      <c r="I126" s="238"/>
      <c r="J126" s="239">
        <f>ROUND(I126*H126,2)</f>
        <v>0</v>
      </c>
      <c r="K126" s="235" t="s">
        <v>674</v>
      </c>
      <c r="L126" s="46"/>
      <c r="M126" s="240" t="s">
        <v>32</v>
      </c>
      <c r="N126" s="241" t="s">
        <v>46</v>
      </c>
      <c r="O126" s="86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94</v>
      </c>
      <c r="AT126" s="226" t="s">
        <v>184</v>
      </c>
      <c r="AU126" s="226" t="s">
        <v>84</v>
      </c>
      <c r="AY126" s="18" t="s">
        <v>157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8" t="s">
        <v>82</v>
      </c>
      <c r="BK126" s="227">
        <f>ROUND(I126*H126,2)</f>
        <v>0</v>
      </c>
      <c r="BL126" s="18" t="s">
        <v>94</v>
      </c>
      <c r="BM126" s="226" t="s">
        <v>1225</v>
      </c>
    </row>
    <row r="127" s="2" customFormat="1">
      <c r="A127" s="40"/>
      <c r="B127" s="41"/>
      <c r="C127" s="42"/>
      <c r="D127" s="249" t="s">
        <v>676</v>
      </c>
      <c r="E127" s="42"/>
      <c r="F127" s="250" t="s">
        <v>1226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676</v>
      </c>
      <c r="AU127" s="18" t="s">
        <v>84</v>
      </c>
    </row>
    <row r="128" s="15" customFormat="1">
      <c r="A128" s="15"/>
      <c r="B128" s="273"/>
      <c r="C128" s="274"/>
      <c r="D128" s="228" t="s">
        <v>688</v>
      </c>
      <c r="E128" s="275" t="s">
        <v>32</v>
      </c>
      <c r="F128" s="276" t="s">
        <v>1227</v>
      </c>
      <c r="G128" s="274"/>
      <c r="H128" s="275" t="s">
        <v>32</v>
      </c>
      <c r="I128" s="277"/>
      <c r="J128" s="274"/>
      <c r="K128" s="274"/>
      <c r="L128" s="278"/>
      <c r="M128" s="279"/>
      <c r="N128" s="280"/>
      <c r="O128" s="280"/>
      <c r="P128" s="280"/>
      <c r="Q128" s="280"/>
      <c r="R128" s="280"/>
      <c r="S128" s="280"/>
      <c r="T128" s="281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82" t="s">
        <v>688</v>
      </c>
      <c r="AU128" s="282" t="s">
        <v>84</v>
      </c>
      <c r="AV128" s="15" t="s">
        <v>82</v>
      </c>
      <c r="AW128" s="15" t="s">
        <v>37</v>
      </c>
      <c r="AX128" s="15" t="s">
        <v>75</v>
      </c>
      <c r="AY128" s="282" t="s">
        <v>157</v>
      </c>
    </row>
    <row r="129" s="13" customFormat="1">
      <c r="A129" s="13"/>
      <c r="B129" s="251"/>
      <c r="C129" s="252"/>
      <c r="D129" s="228" t="s">
        <v>688</v>
      </c>
      <c r="E129" s="253" t="s">
        <v>32</v>
      </c>
      <c r="F129" s="254" t="s">
        <v>1228</v>
      </c>
      <c r="G129" s="252"/>
      <c r="H129" s="255">
        <v>0.45000000000000001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1" t="s">
        <v>688</v>
      </c>
      <c r="AU129" s="261" t="s">
        <v>84</v>
      </c>
      <c r="AV129" s="13" t="s">
        <v>84</v>
      </c>
      <c r="AW129" s="13" t="s">
        <v>37</v>
      </c>
      <c r="AX129" s="13" t="s">
        <v>75</v>
      </c>
      <c r="AY129" s="261" t="s">
        <v>157</v>
      </c>
    </row>
    <row r="130" s="15" customFormat="1">
      <c r="A130" s="15"/>
      <c r="B130" s="273"/>
      <c r="C130" s="274"/>
      <c r="D130" s="228" t="s">
        <v>688</v>
      </c>
      <c r="E130" s="275" t="s">
        <v>32</v>
      </c>
      <c r="F130" s="276" t="s">
        <v>1229</v>
      </c>
      <c r="G130" s="274"/>
      <c r="H130" s="275" t="s">
        <v>32</v>
      </c>
      <c r="I130" s="277"/>
      <c r="J130" s="274"/>
      <c r="K130" s="274"/>
      <c r="L130" s="278"/>
      <c r="M130" s="279"/>
      <c r="N130" s="280"/>
      <c r="O130" s="280"/>
      <c r="P130" s="280"/>
      <c r="Q130" s="280"/>
      <c r="R130" s="280"/>
      <c r="S130" s="280"/>
      <c r="T130" s="28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2" t="s">
        <v>688</v>
      </c>
      <c r="AU130" s="282" t="s">
        <v>84</v>
      </c>
      <c r="AV130" s="15" t="s">
        <v>82</v>
      </c>
      <c r="AW130" s="15" t="s">
        <v>37</v>
      </c>
      <c r="AX130" s="15" t="s">
        <v>75</v>
      </c>
      <c r="AY130" s="282" t="s">
        <v>157</v>
      </c>
    </row>
    <row r="131" s="13" customFormat="1">
      <c r="A131" s="13"/>
      <c r="B131" s="251"/>
      <c r="C131" s="252"/>
      <c r="D131" s="228" t="s">
        <v>688</v>
      </c>
      <c r="E131" s="253" t="s">
        <v>32</v>
      </c>
      <c r="F131" s="254" t="s">
        <v>1230</v>
      </c>
      <c r="G131" s="252"/>
      <c r="H131" s="255">
        <v>0.59999999999999998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1" t="s">
        <v>688</v>
      </c>
      <c r="AU131" s="261" t="s">
        <v>84</v>
      </c>
      <c r="AV131" s="13" t="s">
        <v>84</v>
      </c>
      <c r="AW131" s="13" t="s">
        <v>37</v>
      </c>
      <c r="AX131" s="13" t="s">
        <v>75</v>
      </c>
      <c r="AY131" s="261" t="s">
        <v>157</v>
      </c>
    </row>
    <row r="132" s="15" customFormat="1">
      <c r="A132" s="15"/>
      <c r="B132" s="273"/>
      <c r="C132" s="274"/>
      <c r="D132" s="228" t="s">
        <v>688</v>
      </c>
      <c r="E132" s="275" t="s">
        <v>32</v>
      </c>
      <c r="F132" s="276" t="s">
        <v>1231</v>
      </c>
      <c r="G132" s="274"/>
      <c r="H132" s="275" t="s">
        <v>32</v>
      </c>
      <c r="I132" s="277"/>
      <c r="J132" s="274"/>
      <c r="K132" s="274"/>
      <c r="L132" s="278"/>
      <c r="M132" s="279"/>
      <c r="N132" s="280"/>
      <c r="O132" s="280"/>
      <c r="P132" s="280"/>
      <c r="Q132" s="280"/>
      <c r="R132" s="280"/>
      <c r="S132" s="280"/>
      <c r="T132" s="28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2" t="s">
        <v>688</v>
      </c>
      <c r="AU132" s="282" t="s">
        <v>84</v>
      </c>
      <c r="AV132" s="15" t="s">
        <v>82</v>
      </c>
      <c r="AW132" s="15" t="s">
        <v>37</v>
      </c>
      <c r="AX132" s="15" t="s">
        <v>75</v>
      </c>
      <c r="AY132" s="282" t="s">
        <v>157</v>
      </c>
    </row>
    <row r="133" s="13" customFormat="1">
      <c r="A133" s="13"/>
      <c r="B133" s="251"/>
      <c r="C133" s="252"/>
      <c r="D133" s="228" t="s">
        <v>688</v>
      </c>
      <c r="E133" s="253" t="s">
        <v>32</v>
      </c>
      <c r="F133" s="254" t="s">
        <v>1232</v>
      </c>
      <c r="G133" s="252"/>
      <c r="H133" s="255">
        <v>0.93600000000000005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1" t="s">
        <v>688</v>
      </c>
      <c r="AU133" s="261" t="s">
        <v>84</v>
      </c>
      <c r="AV133" s="13" t="s">
        <v>84</v>
      </c>
      <c r="AW133" s="13" t="s">
        <v>37</v>
      </c>
      <c r="AX133" s="13" t="s">
        <v>75</v>
      </c>
      <c r="AY133" s="261" t="s">
        <v>157</v>
      </c>
    </row>
    <row r="134" s="14" customFormat="1">
      <c r="A134" s="14"/>
      <c r="B134" s="262"/>
      <c r="C134" s="263"/>
      <c r="D134" s="228" t="s">
        <v>688</v>
      </c>
      <c r="E134" s="264" t="s">
        <v>32</v>
      </c>
      <c r="F134" s="265" t="s">
        <v>700</v>
      </c>
      <c r="G134" s="263"/>
      <c r="H134" s="266">
        <v>1.9860000000000002</v>
      </c>
      <c r="I134" s="267"/>
      <c r="J134" s="263"/>
      <c r="K134" s="263"/>
      <c r="L134" s="268"/>
      <c r="M134" s="269"/>
      <c r="N134" s="270"/>
      <c r="O134" s="270"/>
      <c r="P134" s="270"/>
      <c r="Q134" s="270"/>
      <c r="R134" s="270"/>
      <c r="S134" s="270"/>
      <c r="T134" s="27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2" t="s">
        <v>688</v>
      </c>
      <c r="AU134" s="272" t="s">
        <v>84</v>
      </c>
      <c r="AV134" s="14" t="s">
        <v>94</v>
      </c>
      <c r="AW134" s="14" t="s">
        <v>37</v>
      </c>
      <c r="AX134" s="14" t="s">
        <v>82</v>
      </c>
      <c r="AY134" s="272" t="s">
        <v>157</v>
      </c>
    </row>
    <row r="135" s="2" customFormat="1" ht="24.15" customHeight="1">
      <c r="A135" s="40"/>
      <c r="B135" s="41"/>
      <c r="C135" s="233" t="s">
        <v>201</v>
      </c>
      <c r="D135" s="233" t="s">
        <v>184</v>
      </c>
      <c r="E135" s="234" t="s">
        <v>1233</v>
      </c>
      <c r="F135" s="235" t="s">
        <v>1234</v>
      </c>
      <c r="G135" s="236" t="s">
        <v>673</v>
      </c>
      <c r="H135" s="237">
        <v>0.61899999999999999</v>
      </c>
      <c r="I135" s="238"/>
      <c r="J135" s="239">
        <f>ROUND(I135*H135,2)</f>
        <v>0</v>
      </c>
      <c r="K135" s="235" t="s">
        <v>674</v>
      </c>
      <c r="L135" s="46"/>
      <c r="M135" s="240" t="s">
        <v>32</v>
      </c>
      <c r="N135" s="241" t="s">
        <v>46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94</v>
      </c>
      <c r="AT135" s="226" t="s">
        <v>184</v>
      </c>
      <c r="AU135" s="226" t="s">
        <v>84</v>
      </c>
      <c r="AY135" s="18" t="s">
        <v>157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8" t="s">
        <v>82</v>
      </c>
      <c r="BK135" s="227">
        <f>ROUND(I135*H135,2)</f>
        <v>0</v>
      </c>
      <c r="BL135" s="18" t="s">
        <v>94</v>
      </c>
      <c r="BM135" s="226" t="s">
        <v>1235</v>
      </c>
    </row>
    <row r="136" s="2" customFormat="1">
      <c r="A136" s="40"/>
      <c r="B136" s="41"/>
      <c r="C136" s="42"/>
      <c r="D136" s="249" t="s">
        <v>676</v>
      </c>
      <c r="E136" s="42"/>
      <c r="F136" s="250" t="s">
        <v>1236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676</v>
      </c>
      <c r="AU136" s="18" t="s">
        <v>84</v>
      </c>
    </row>
    <row r="137" s="15" customFormat="1">
      <c r="A137" s="15"/>
      <c r="B137" s="273"/>
      <c r="C137" s="274"/>
      <c r="D137" s="228" t="s">
        <v>688</v>
      </c>
      <c r="E137" s="275" t="s">
        <v>32</v>
      </c>
      <c r="F137" s="276" t="s">
        <v>1237</v>
      </c>
      <c r="G137" s="274"/>
      <c r="H137" s="275" t="s">
        <v>32</v>
      </c>
      <c r="I137" s="277"/>
      <c r="J137" s="274"/>
      <c r="K137" s="274"/>
      <c r="L137" s="278"/>
      <c r="M137" s="279"/>
      <c r="N137" s="280"/>
      <c r="O137" s="280"/>
      <c r="P137" s="280"/>
      <c r="Q137" s="280"/>
      <c r="R137" s="280"/>
      <c r="S137" s="280"/>
      <c r="T137" s="281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2" t="s">
        <v>688</v>
      </c>
      <c r="AU137" s="282" t="s">
        <v>84</v>
      </c>
      <c r="AV137" s="15" t="s">
        <v>82</v>
      </c>
      <c r="AW137" s="15" t="s">
        <v>37</v>
      </c>
      <c r="AX137" s="15" t="s">
        <v>75</v>
      </c>
      <c r="AY137" s="282" t="s">
        <v>157</v>
      </c>
    </row>
    <row r="138" s="13" customFormat="1">
      <c r="A138" s="13"/>
      <c r="B138" s="251"/>
      <c r="C138" s="252"/>
      <c r="D138" s="228" t="s">
        <v>688</v>
      </c>
      <c r="E138" s="253" t="s">
        <v>32</v>
      </c>
      <c r="F138" s="254" t="s">
        <v>1238</v>
      </c>
      <c r="G138" s="252"/>
      <c r="H138" s="255">
        <v>0.61899999999999999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688</v>
      </c>
      <c r="AU138" s="261" t="s">
        <v>84</v>
      </c>
      <c r="AV138" s="13" t="s">
        <v>84</v>
      </c>
      <c r="AW138" s="13" t="s">
        <v>37</v>
      </c>
      <c r="AX138" s="13" t="s">
        <v>75</v>
      </c>
      <c r="AY138" s="261" t="s">
        <v>157</v>
      </c>
    </row>
    <row r="139" s="14" customFormat="1">
      <c r="A139" s="14"/>
      <c r="B139" s="262"/>
      <c r="C139" s="263"/>
      <c r="D139" s="228" t="s">
        <v>688</v>
      </c>
      <c r="E139" s="264" t="s">
        <v>32</v>
      </c>
      <c r="F139" s="265" t="s">
        <v>700</v>
      </c>
      <c r="G139" s="263"/>
      <c r="H139" s="266">
        <v>0.61899999999999999</v>
      </c>
      <c r="I139" s="267"/>
      <c r="J139" s="263"/>
      <c r="K139" s="263"/>
      <c r="L139" s="268"/>
      <c r="M139" s="269"/>
      <c r="N139" s="270"/>
      <c r="O139" s="270"/>
      <c r="P139" s="270"/>
      <c r="Q139" s="270"/>
      <c r="R139" s="270"/>
      <c r="S139" s="270"/>
      <c r="T139" s="27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2" t="s">
        <v>688</v>
      </c>
      <c r="AU139" s="272" t="s">
        <v>84</v>
      </c>
      <c r="AV139" s="14" t="s">
        <v>94</v>
      </c>
      <c r="AW139" s="14" t="s">
        <v>37</v>
      </c>
      <c r="AX139" s="14" t="s">
        <v>82</v>
      </c>
      <c r="AY139" s="272" t="s">
        <v>157</v>
      </c>
    </row>
    <row r="140" s="2" customFormat="1" ht="33" customHeight="1">
      <c r="A140" s="40"/>
      <c r="B140" s="41"/>
      <c r="C140" s="233" t="s">
        <v>205</v>
      </c>
      <c r="D140" s="233" t="s">
        <v>184</v>
      </c>
      <c r="E140" s="234" t="s">
        <v>1239</v>
      </c>
      <c r="F140" s="235" t="s">
        <v>1240</v>
      </c>
      <c r="G140" s="236" t="s">
        <v>673</v>
      </c>
      <c r="H140" s="237">
        <v>0.93600000000000005</v>
      </c>
      <c r="I140" s="238"/>
      <c r="J140" s="239">
        <f>ROUND(I140*H140,2)</f>
        <v>0</v>
      </c>
      <c r="K140" s="235" t="s">
        <v>674</v>
      </c>
      <c r="L140" s="46"/>
      <c r="M140" s="240" t="s">
        <v>32</v>
      </c>
      <c r="N140" s="241" t="s">
        <v>46</v>
      </c>
      <c r="O140" s="86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6" t="s">
        <v>94</v>
      </c>
      <c r="AT140" s="226" t="s">
        <v>184</v>
      </c>
      <c r="AU140" s="226" t="s">
        <v>84</v>
      </c>
      <c r="AY140" s="18" t="s">
        <v>157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8" t="s">
        <v>82</v>
      </c>
      <c r="BK140" s="227">
        <f>ROUND(I140*H140,2)</f>
        <v>0</v>
      </c>
      <c r="BL140" s="18" t="s">
        <v>94</v>
      </c>
      <c r="BM140" s="226" t="s">
        <v>1241</v>
      </c>
    </row>
    <row r="141" s="2" customFormat="1">
      <c r="A141" s="40"/>
      <c r="B141" s="41"/>
      <c r="C141" s="42"/>
      <c r="D141" s="249" t="s">
        <v>676</v>
      </c>
      <c r="E141" s="42"/>
      <c r="F141" s="250" t="s">
        <v>1242</v>
      </c>
      <c r="G141" s="42"/>
      <c r="H141" s="42"/>
      <c r="I141" s="230"/>
      <c r="J141" s="42"/>
      <c r="K141" s="42"/>
      <c r="L141" s="46"/>
      <c r="M141" s="231"/>
      <c r="N141" s="232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676</v>
      </c>
      <c r="AU141" s="18" t="s">
        <v>84</v>
      </c>
    </row>
    <row r="142" s="15" customFormat="1">
      <c r="A142" s="15"/>
      <c r="B142" s="273"/>
      <c r="C142" s="274"/>
      <c r="D142" s="228" t="s">
        <v>688</v>
      </c>
      <c r="E142" s="275" t="s">
        <v>32</v>
      </c>
      <c r="F142" s="276" t="s">
        <v>1231</v>
      </c>
      <c r="G142" s="274"/>
      <c r="H142" s="275" t="s">
        <v>32</v>
      </c>
      <c r="I142" s="277"/>
      <c r="J142" s="274"/>
      <c r="K142" s="274"/>
      <c r="L142" s="278"/>
      <c r="M142" s="279"/>
      <c r="N142" s="280"/>
      <c r="O142" s="280"/>
      <c r="P142" s="280"/>
      <c r="Q142" s="280"/>
      <c r="R142" s="280"/>
      <c r="S142" s="280"/>
      <c r="T142" s="281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2" t="s">
        <v>688</v>
      </c>
      <c r="AU142" s="282" t="s">
        <v>84</v>
      </c>
      <c r="AV142" s="15" t="s">
        <v>82</v>
      </c>
      <c r="AW142" s="15" t="s">
        <v>37</v>
      </c>
      <c r="AX142" s="15" t="s">
        <v>75</v>
      </c>
      <c r="AY142" s="282" t="s">
        <v>157</v>
      </c>
    </row>
    <row r="143" s="13" customFormat="1">
      <c r="A143" s="13"/>
      <c r="B143" s="251"/>
      <c r="C143" s="252"/>
      <c r="D143" s="228" t="s">
        <v>688</v>
      </c>
      <c r="E143" s="253" t="s">
        <v>32</v>
      </c>
      <c r="F143" s="254" t="s">
        <v>1232</v>
      </c>
      <c r="G143" s="252"/>
      <c r="H143" s="255">
        <v>0.93600000000000005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688</v>
      </c>
      <c r="AU143" s="261" t="s">
        <v>84</v>
      </c>
      <c r="AV143" s="13" t="s">
        <v>84</v>
      </c>
      <c r="AW143" s="13" t="s">
        <v>37</v>
      </c>
      <c r="AX143" s="13" t="s">
        <v>75</v>
      </c>
      <c r="AY143" s="261" t="s">
        <v>157</v>
      </c>
    </row>
    <row r="144" s="14" customFormat="1">
      <c r="A144" s="14"/>
      <c r="B144" s="262"/>
      <c r="C144" s="263"/>
      <c r="D144" s="228" t="s">
        <v>688</v>
      </c>
      <c r="E144" s="264" t="s">
        <v>32</v>
      </c>
      <c r="F144" s="265" t="s">
        <v>700</v>
      </c>
      <c r="G144" s="263"/>
      <c r="H144" s="266">
        <v>0.93600000000000005</v>
      </c>
      <c r="I144" s="267"/>
      <c r="J144" s="263"/>
      <c r="K144" s="263"/>
      <c r="L144" s="268"/>
      <c r="M144" s="269"/>
      <c r="N144" s="270"/>
      <c r="O144" s="270"/>
      <c r="P144" s="270"/>
      <c r="Q144" s="270"/>
      <c r="R144" s="270"/>
      <c r="S144" s="270"/>
      <c r="T144" s="27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2" t="s">
        <v>688</v>
      </c>
      <c r="AU144" s="272" t="s">
        <v>84</v>
      </c>
      <c r="AV144" s="14" t="s">
        <v>94</v>
      </c>
      <c r="AW144" s="14" t="s">
        <v>37</v>
      </c>
      <c r="AX144" s="14" t="s">
        <v>82</v>
      </c>
      <c r="AY144" s="272" t="s">
        <v>157</v>
      </c>
    </row>
    <row r="145" s="2" customFormat="1" ht="33" customHeight="1">
      <c r="A145" s="40"/>
      <c r="B145" s="41"/>
      <c r="C145" s="233" t="s">
        <v>209</v>
      </c>
      <c r="D145" s="233" t="s">
        <v>184</v>
      </c>
      <c r="E145" s="234" t="s">
        <v>1243</v>
      </c>
      <c r="F145" s="235" t="s">
        <v>1244</v>
      </c>
      <c r="G145" s="236" t="s">
        <v>673</v>
      </c>
      <c r="H145" s="237">
        <v>18.719999999999999</v>
      </c>
      <c r="I145" s="238"/>
      <c r="J145" s="239">
        <f>ROUND(I145*H145,2)</f>
        <v>0</v>
      </c>
      <c r="K145" s="235" t="s">
        <v>674</v>
      </c>
      <c r="L145" s="46"/>
      <c r="M145" s="240" t="s">
        <v>32</v>
      </c>
      <c r="N145" s="241" t="s">
        <v>46</v>
      </c>
      <c r="O145" s="86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94</v>
      </c>
      <c r="AT145" s="226" t="s">
        <v>184</v>
      </c>
      <c r="AU145" s="226" t="s">
        <v>84</v>
      </c>
      <c r="AY145" s="18" t="s">
        <v>157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8" t="s">
        <v>82</v>
      </c>
      <c r="BK145" s="227">
        <f>ROUND(I145*H145,2)</f>
        <v>0</v>
      </c>
      <c r="BL145" s="18" t="s">
        <v>94</v>
      </c>
      <c r="BM145" s="226" t="s">
        <v>1245</v>
      </c>
    </row>
    <row r="146" s="2" customFormat="1">
      <c r="A146" s="40"/>
      <c r="B146" s="41"/>
      <c r="C146" s="42"/>
      <c r="D146" s="249" t="s">
        <v>676</v>
      </c>
      <c r="E146" s="42"/>
      <c r="F146" s="250" t="s">
        <v>1246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8" t="s">
        <v>676</v>
      </c>
      <c r="AU146" s="18" t="s">
        <v>84</v>
      </c>
    </row>
    <row r="147" s="15" customFormat="1">
      <c r="A147" s="15"/>
      <c r="B147" s="273"/>
      <c r="C147" s="274"/>
      <c r="D147" s="228" t="s">
        <v>688</v>
      </c>
      <c r="E147" s="275" t="s">
        <v>32</v>
      </c>
      <c r="F147" s="276" t="s">
        <v>1247</v>
      </c>
      <c r="G147" s="274"/>
      <c r="H147" s="275" t="s">
        <v>32</v>
      </c>
      <c r="I147" s="277"/>
      <c r="J147" s="274"/>
      <c r="K147" s="274"/>
      <c r="L147" s="278"/>
      <c r="M147" s="279"/>
      <c r="N147" s="280"/>
      <c r="O147" s="280"/>
      <c r="P147" s="280"/>
      <c r="Q147" s="280"/>
      <c r="R147" s="280"/>
      <c r="S147" s="280"/>
      <c r="T147" s="28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2" t="s">
        <v>688</v>
      </c>
      <c r="AU147" s="282" t="s">
        <v>84</v>
      </c>
      <c r="AV147" s="15" t="s">
        <v>82</v>
      </c>
      <c r="AW147" s="15" t="s">
        <v>37</v>
      </c>
      <c r="AX147" s="15" t="s">
        <v>75</v>
      </c>
      <c r="AY147" s="282" t="s">
        <v>157</v>
      </c>
    </row>
    <row r="148" s="13" customFormat="1">
      <c r="A148" s="13"/>
      <c r="B148" s="251"/>
      <c r="C148" s="252"/>
      <c r="D148" s="228" t="s">
        <v>688</v>
      </c>
      <c r="E148" s="253" t="s">
        <v>32</v>
      </c>
      <c r="F148" s="254" t="s">
        <v>1248</v>
      </c>
      <c r="G148" s="252"/>
      <c r="H148" s="255">
        <v>18.719999999999999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688</v>
      </c>
      <c r="AU148" s="261" t="s">
        <v>84</v>
      </c>
      <c r="AV148" s="13" t="s">
        <v>84</v>
      </c>
      <c r="AW148" s="13" t="s">
        <v>37</v>
      </c>
      <c r="AX148" s="13" t="s">
        <v>75</v>
      </c>
      <c r="AY148" s="261" t="s">
        <v>157</v>
      </c>
    </row>
    <row r="149" s="14" customFormat="1">
      <c r="A149" s="14"/>
      <c r="B149" s="262"/>
      <c r="C149" s="263"/>
      <c r="D149" s="228" t="s">
        <v>688</v>
      </c>
      <c r="E149" s="264" t="s">
        <v>32</v>
      </c>
      <c r="F149" s="265" t="s">
        <v>700</v>
      </c>
      <c r="G149" s="263"/>
      <c r="H149" s="266">
        <v>18.719999999999999</v>
      </c>
      <c r="I149" s="267"/>
      <c r="J149" s="263"/>
      <c r="K149" s="263"/>
      <c r="L149" s="268"/>
      <c r="M149" s="269"/>
      <c r="N149" s="270"/>
      <c r="O149" s="270"/>
      <c r="P149" s="270"/>
      <c r="Q149" s="270"/>
      <c r="R149" s="270"/>
      <c r="S149" s="270"/>
      <c r="T149" s="27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2" t="s">
        <v>688</v>
      </c>
      <c r="AU149" s="272" t="s">
        <v>84</v>
      </c>
      <c r="AV149" s="14" t="s">
        <v>94</v>
      </c>
      <c r="AW149" s="14" t="s">
        <v>37</v>
      </c>
      <c r="AX149" s="14" t="s">
        <v>82</v>
      </c>
      <c r="AY149" s="272" t="s">
        <v>157</v>
      </c>
    </row>
    <row r="150" s="2" customFormat="1" ht="37.8" customHeight="1">
      <c r="A150" s="40"/>
      <c r="B150" s="41"/>
      <c r="C150" s="233" t="s">
        <v>213</v>
      </c>
      <c r="D150" s="233" t="s">
        <v>184</v>
      </c>
      <c r="E150" s="234" t="s">
        <v>1089</v>
      </c>
      <c r="F150" s="235" t="s">
        <v>1090</v>
      </c>
      <c r="G150" s="236" t="s">
        <v>673</v>
      </c>
      <c r="H150" s="237">
        <v>23.228999999999999</v>
      </c>
      <c r="I150" s="238"/>
      <c r="J150" s="239">
        <f>ROUND(I150*H150,2)</f>
        <v>0</v>
      </c>
      <c r="K150" s="235" t="s">
        <v>674</v>
      </c>
      <c r="L150" s="46"/>
      <c r="M150" s="240" t="s">
        <v>32</v>
      </c>
      <c r="N150" s="241" t="s">
        <v>46</v>
      </c>
      <c r="O150" s="86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6" t="s">
        <v>94</v>
      </c>
      <c r="AT150" s="226" t="s">
        <v>184</v>
      </c>
      <c r="AU150" s="226" t="s">
        <v>84</v>
      </c>
      <c r="AY150" s="18" t="s">
        <v>157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8" t="s">
        <v>82</v>
      </c>
      <c r="BK150" s="227">
        <f>ROUND(I150*H150,2)</f>
        <v>0</v>
      </c>
      <c r="BL150" s="18" t="s">
        <v>94</v>
      </c>
      <c r="BM150" s="226" t="s">
        <v>1249</v>
      </c>
    </row>
    <row r="151" s="2" customFormat="1">
      <c r="A151" s="40"/>
      <c r="B151" s="41"/>
      <c r="C151" s="42"/>
      <c r="D151" s="249" t="s">
        <v>676</v>
      </c>
      <c r="E151" s="42"/>
      <c r="F151" s="250" t="s">
        <v>1092</v>
      </c>
      <c r="G151" s="42"/>
      <c r="H151" s="42"/>
      <c r="I151" s="230"/>
      <c r="J151" s="42"/>
      <c r="K151" s="42"/>
      <c r="L151" s="46"/>
      <c r="M151" s="231"/>
      <c r="N151" s="232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676</v>
      </c>
      <c r="AU151" s="18" t="s">
        <v>84</v>
      </c>
    </row>
    <row r="152" s="15" customFormat="1">
      <c r="A152" s="15"/>
      <c r="B152" s="273"/>
      <c r="C152" s="274"/>
      <c r="D152" s="228" t="s">
        <v>688</v>
      </c>
      <c r="E152" s="275" t="s">
        <v>32</v>
      </c>
      <c r="F152" s="276" t="s">
        <v>1227</v>
      </c>
      <c r="G152" s="274"/>
      <c r="H152" s="275" t="s">
        <v>32</v>
      </c>
      <c r="I152" s="277"/>
      <c r="J152" s="274"/>
      <c r="K152" s="274"/>
      <c r="L152" s="278"/>
      <c r="M152" s="279"/>
      <c r="N152" s="280"/>
      <c r="O152" s="280"/>
      <c r="P152" s="280"/>
      <c r="Q152" s="280"/>
      <c r="R152" s="280"/>
      <c r="S152" s="280"/>
      <c r="T152" s="28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2" t="s">
        <v>688</v>
      </c>
      <c r="AU152" s="282" t="s">
        <v>84</v>
      </c>
      <c r="AV152" s="15" t="s">
        <v>82</v>
      </c>
      <c r="AW152" s="15" t="s">
        <v>37</v>
      </c>
      <c r="AX152" s="15" t="s">
        <v>75</v>
      </c>
      <c r="AY152" s="282" t="s">
        <v>157</v>
      </c>
    </row>
    <row r="153" s="13" customFormat="1">
      <c r="A153" s="13"/>
      <c r="B153" s="251"/>
      <c r="C153" s="252"/>
      <c r="D153" s="228" t="s">
        <v>688</v>
      </c>
      <c r="E153" s="253" t="s">
        <v>32</v>
      </c>
      <c r="F153" s="254" t="s">
        <v>1228</v>
      </c>
      <c r="G153" s="252"/>
      <c r="H153" s="255">
        <v>0.45000000000000001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688</v>
      </c>
      <c r="AU153" s="261" t="s">
        <v>84</v>
      </c>
      <c r="AV153" s="13" t="s">
        <v>84</v>
      </c>
      <c r="AW153" s="13" t="s">
        <v>37</v>
      </c>
      <c r="AX153" s="13" t="s">
        <v>75</v>
      </c>
      <c r="AY153" s="261" t="s">
        <v>157</v>
      </c>
    </row>
    <row r="154" s="15" customFormat="1">
      <c r="A154" s="15"/>
      <c r="B154" s="273"/>
      <c r="C154" s="274"/>
      <c r="D154" s="228" t="s">
        <v>688</v>
      </c>
      <c r="E154" s="275" t="s">
        <v>32</v>
      </c>
      <c r="F154" s="276" t="s">
        <v>1229</v>
      </c>
      <c r="G154" s="274"/>
      <c r="H154" s="275" t="s">
        <v>32</v>
      </c>
      <c r="I154" s="277"/>
      <c r="J154" s="274"/>
      <c r="K154" s="274"/>
      <c r="L154" s="278"/>
      <c r="M154" s="279"/>
      <c r="N154" s="280"/>
      <c r="O154" s="280"/>
      <c r="P154" s="280"/>
      <c r="Q154" s="280"/>
      <c r="R154" s="280"/>
      <c r="S154" s="280"/>
      <c r="T154" s="28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2" t="s">
        <v>688</v>
      </c>
      <c r="AU154" s="282" t="s">
        <v>84</v>
      </c>
      <c r="AV154" s="15" t="s">
        <v>82</v>
      </c>
      <c r="AW154" s="15" t="s">
        <v>37</v>
      </c>
      <c r="AX154" s="15" t="s">
        <v>75</v>
      </c>
      <c r="AY154" s="282" t="s">
        <v>157</v>
      </c>
    </row>
    <row r="155" s="13" customFormat="1">
      <c r="A155" s="13"/>
      <c r="B155" s="251"/>
      <c r="C155" s="252"/>
      <c r="D155" s="228" t="s">
        <v>688</v>
      </c>
      <c r="E155" s="253" t="s">
        <v>32</v>
      </c>
      <c r="F155" s="254" t="s">
        <v>1230</v>
      </c>
      <c r="G155" s="252"/>
      <c r="H155" s="255">
        <v>0.59999999999999998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688</v>
      </c>
      <c r="AU155" s="261" t="s">
        <v>84</v>
      </c>
      <c r="AV155" s="13" t="s">
        <v>84</v>
      </c>
      <c r="AW155" s="13" t="s">
        <v>37</v>
      </c>
      <c r="AX155" s="13" t="s">
        <v>75</v>
      </c>
      <c r="AY155" s="261" t="s">
        <v>157</v>
      </c>
    </row>
    <row r="156" s="15" customFormat="1">
      <c r="A156" s="15"/>
      <c r="B156" s="273"/>
      <c r="C156" s="274"/>
      <c r="D156" s="228" t="s">
        <v>688</v>
      </c>
      <c r="E156" s="275" t="s">
        <v>32</v>
      </c>
      <c r="F156" s="276" t="s">
        <v>1250</v>
      </c>
      <c r="G156" s="274"/>
      <c r="H156" s="275" t="s">
        <v>32</v>
      </c>
      <c r="I156" s="277"/>
      <c r="J156" s="274"/>
      <c r="K156" s="274"/>
      <c r="L156" s="278"/>
      <c r="M156" s="279"/>
      <c r="N156" s="280"/>
      <c r="O156" s="280"/>
      <c r="P156" s="280"/>
      <c r="Q156" s="280"/>
      <c r="R156" s="280"/>
      <c r="S156" s="280"/>
      <c r="T156" s="28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2" t="s">
        <v>688</v>
      </c>
      <c r="AU156" s="282" t="s">
        <v>84</v>
      </c>
      <c r="AV156" s="15" t="s">
        <v>82</v>
      </c>
      <c r="AW156" s="15" t="s">
        <v>37</v>
      </c>
      <c r="AX156" s="15" t="s">
        <v>75</v>
      </c>
      <c r="AY156" s="282" t="s">
        <v>157</v>
      </c>
    </row>
    <row r="157" s="13" customFormat="1">
      <c r="A157" s="13"/>
      <c r="B157" s="251"/>
      <c r="C157" s="252"/>
      <c r="D157" s="228" t="s">
        <v>688</v>
      </c>
      <c r="E157" s="253" t="s">
        <v>32</v>
      </c>
      <c r="F157" s="254" t="s">
        <v>1251</v>
      </c>
      <c r="G157" s="252"/>
      <c r="H157" s="255">
        <v>21.559999999999999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688</v>
      </c>
      <c r="AU157" s="261" t="s">
        <v>84</v>
      </c>
      <c r="AV157" s="13" t="s">
        <v>84</v>
      </c>
      <c r="AW157" s="13" t="s">
        <v>37</v>
      </c>
      <c r="AX157" s="13" t="s">
        <v>75</v>
      </c>
      <c r="AY157" s="261" t="s">
        <v>157</v>
      </c>
    </row>
    <row r="158" s="15" customFormat="1">
      <c r="A158" s="15"/>
      <c r="B158" s="273"/>
      <c r="C158" s="274"/>
      <c r="D158" s="228" t="s">
        <v>688</v>
      </c>
      <c r="E158" s="275" t="s">
        <v>32</v>
      </c>
      <c r="F158" s="276" t="s">
        <v>1237</v>
      </c>
      <c r="G158" s="274"/>
      <c r="H158" s="275" t="s">
        <v>32</v>
      </c>
      <c r="I158" s="277"/>
      <c r="J158" s="274"/>
      <c r="K158" s="274"/>
      <c r="L158" s="278"/>
      <c r="M158" s="279"/>
      <c r="N158" s="280"/>
      <c r="O158" s="280"/>
      <c r="P158" s="280"/>
      <c r="Q158" s="280"/>
      <c r="R158" s="280"/>
      <c r="S158" s="280"/>
      <c r="T158" s="28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2" t="s">
        <v>688</v>
      </c>
      <c r="AU158" s="282" t="s">
        <v>84</v>
      </c>
      <c r="AV158" s="15" t="s">
        <v>82</v>
      </c>
      <c r="AW158" s="15" t="s">
        <v>37</v>
      </c>
      <c r="AX158" s="15" t="s">
        <v>75</v>
      </c>
      <c r="AY158" s="282" t="s">
        <v>157</v>
      </c>
    </row>
    <row r="159" s="13" customFormat="1">
      <c r="A159" s="13"/>
      <c r="B159" s="251"/>
      <c r="C159" s="252"/>
      <c r="D159" s="228" t="s">
        <v>688</v>
      </c>
      <c r="E159" s="253" t="s">
        <v>32</v>
      </c>
      <c r="F159" s="254" t="s">
        <v>1252</v>
      </c>
      <c r="G159" s="252"/>
      <c r="H159" s="255">
        <v>0.61899999999999999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688</v>
      </c>
      <c r="AU159" s="261" t="s">
        <v>84</v>
      </c>
      <c r="AV159" s="13" t="s">
        <v>84</v>
      </c>
      <c r="AW159" s="13" t="s">
        <v>37</v>
      </c>
      <c r="AX159" s="13" t="s">
        <v>75</v>
      </c>
      <c r="AY159" s="261" t="s">
        <v>157</v>
      </c>
    </row>
    <row r="160" s="14" customFormat="1">
      <c r="A160" s="14"/>
      <c r="B160" s="262"/>
      <c r="C160" s="263"/>
      <c r="D160" s="228" t="s">
        <v>688</v>
      </c>
      <c r="E160" s="264" t="s">
        <v>32</v>
      </c>
      <c r="F160" s="265" t="s">
        <v>700</v>
      </c>
      <c r="G160" s="263"/>
      <c r="H160" s="266">
        <v>23.228999999999999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2" t="s">
        <v>688</v>
      </c>
      <c r="AU160" s="272" t="s">
        <v>84</v>
      </c>
      <c r="AV160" s="14" t="s">
        <v>94</v>
      </c>
      <c r="AW160" s="14" t="s">
        <v>37</v>
      </c>
      <c r="AX160" s="14" t="s">
        <v>82</v>
      </c>
      <c r="AY160" s="272" t="s">
        <v>157</v>
      </c>
    </row>
    <row r="161" s="2" customFormat="1" ht="37.8" customHeight="1">
      <c r="A161" s="40"/>
      <c r="B161" s="41"/>
      <c r="C161" s="233" t="s">
        <v>217</v>
      </c>
      <c r="D161" s="233" t="s">
        <v>184</v>
      </c>
      <c r="E161" s="234" t="s">
        <v>1093</v>
      </c>
      <c r="F161" s="235" t="s">
        <v>1094</v>
      </c>
      <c r="G161" s="236" t="s">
        <v>673</v>
      </c>
      <c r="H161" s="237">
        <v>116.145</v>
      </c>
      <c r="I161" s="238"/>
      <c r="J161" s="239">
        <f>ROUND(I161*H161,2)</f>
        <v>0</v>
      </c>
      <c r="K161" s="235" t="s">
        <v>674</v>
      </c>
      <c r="L161" s="46"/>
      <c r="M161" s="240" t="s">
        <v>32</v>
      </c>
      <c r="N161" s="241" t="s">
        <v>46</v>
      </c>
      <c r="O161" s="86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6" t="s">
        <v>94</v>
      </c>
      <c r="AT161" s="226" t="s">
        <v>184</v>
      </c>
      <c r="AU161" s="226" t="s">
        <v>84</v>
      </c>
      <c r="AY161" s="18" t="s">
        <v>157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8" t="s">
        <v>82</v>
      </c>
      <c r="BK161" s="227">
        <f>ROUND(I161*H161,2)</f>
        <v>0</v>
      </c>
      <c r="BL161" s="18" t="s">
        <v>94</v>
      </c>
      <c r="BM161" s="226" t="s">
        <v>1253</v>
      </c>
    </row>
    <row r="162" s="2" customFormat="1">
      <c r="A162" s="40"/>
      <c r="B162" s="41"/>
      <c r="C162" s="42"/>
      <c r="D162" s="249" t="s">
        <v>676</v>
      </c>
      <c r="E162" s="42"/>
      <c r="F162" s="250" t="s">
        <v>1096</v>
      </c>
      <c r="G162" s="42"/>
      <c r="H162" s="42"/>
      <c r="I162" s="230"/>
      <c r="J162" s="42"/>
      <c r="K162" s="42"/>
      <c r="L162" s="46"/>
      <c r="M162" s="231"/>
      <c r="N162" s="232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676</v>
      </c>
      <c r="AU162" s="18" t="s">
        <v>84</v>
      </c>
    </row>
    <row r="163" s="15" customFormat="1">
      <c r="A163" s="15"/>
      <c r="B163" s="273"/>
      <c r="C163" s="274"/>
      <c r="D163" s="228" t="s">
        <v>688</v>
      </c>
      <c r="E163" s="275" t="s">
        <v>32</v>
      </c>
      <c r="F163" s="276" t="s">
        <v>1254</v>
      </c>
      <c r="G163" s="274"/>
      <c r="H163" s="275" t="s">
        <v>32</v>
      </c>
      <c r="I163" s="277"/>
      <c r="J163" s="274"/>
      <c r="K163" s="274"/>
      <c r="L163" s="278"/>
      <c r="M163" s="279"/>
      <c r="N163" s="280"/>
      <c r="O163" s="280"/>
      <c r="P163" s="280"/>
      <c r="Q163" s="280"/>
      <c r="R163" s="280"/>
      <c r="S163" s="280"/>
      <c r="T163" s="28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2" t="s">
        <v>688</v>
      </c>
      <c r="AU163" s="282" t="s">
        <v>84</v>
      </c>
      <c r="AV163" s="15" t="s">
        <v>82</v>
      </c>
      <c r="AW163" s="15" t="s">
        <v>37</v>
      </c>
      <c r="AX163" s="15" t="s">
        <v>75</v>
      </c>
      <c r="AY163" s="282" t="s">
        <v>157</v>
      </c>
    </row>
    <row r="164" s="13" customFormat="1">
      <c r="A164" s="13"/>
      <c r="B164" s="251"/>
      <c r="C164" s="252"/>
      <c r="D164" s="228" t="s">
        <v>688</v>
      </c>
      <c r="E164" s="253" t="s">
        <v>32</v>
      </c>
      <c r="F164" s="254" t="s">
        <v>1255</v>
      </c>
      <c r="G164" s="252"/>
      <c r="H164" s="255">
        <v>116.145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688</v>
      </c>
      <c r="AU164" s="261" t="s">
        <v>84</v>
      </c>
      <c r="AV164" s="13" t="s">
        <v>84</v>
      </c>
      <c r="AW164" s="13" t="s">
        <v>37</v>
      </c>
      <c r="AX164" s="13" t="s">
        <v>75</v>
      </c>
      <c r="AY164" s="261" t="s">
        <v>157</v>
      </c>
    </row>
    <row r="165" s="14" customFormat="1">
      <c r="A165" s="14"/>
      <c r="B165" s="262"/>
      <c r="C165" s="263"/>
      <c r="D165" s="228" t="s">
        <v>688</v>
      </c>
      <c r="E165" s="264" t="s">
        <v>32</v>
      </c>
      <c r="F165" s="265" t="s">
        <v>700</v>
      </c>
      <c r="G165" s="263"/>
      <c r="H165" s="266">
        <v>116.145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2" t="s">
        <v>688</v>
      </c>
      <c r="AU165" s="272" t="s">
        <v>84</v>
      </c>
      <c r="AV165" s="14" t="s">
        <v>94</v>
      </c>
      <c r="AW165" s="14" t="s">
        <v>37</v>
      </c>
      <c r="AX165" s="14" t="s">
        <v>82</v>
      </c>
      <c r="AY165" s="272" t="s">
        <v>157</v>
      </c>
    </row>
    <row r="166" s="2" customFormat="1" ht="24.15" customHeight="1">
      <c r="A166" s="40"/>
      <c r="B166" s="41"/>
      <c r="C166" s="233" t="s">
        <v>8</v>
      </c>
      <c r="D166" s="233" t="s">
        <v>184</v>
      </c>
      <c r="E166" s="234" t="s">
        <v>1256</v>
      </c>
      <c r="F166" s="235" t="s">
        <v>1257</v>
      </c>
      <c r="G166" s="236" t="s">
        <v>673</v>
      </c>
      <c r="H166" s="237">
        <v>0.93600000000000005</v>
      </c>
      <c r="I166" s="238"/>
      <c r="J166" s="239">
        <f>ROUND(I166*H166,2)</f>
        <v>0</v>
      </c>
      <c r="K166" s="235" t="s">
        <v>674</v>
      </c>
      <c r="L166" s="46"/>
      <c r="M166" s="240" t="s">
        <v>32</v>
      </c>
      <c r="N166" s="241" t="s">
        <v>46</v>
      </c>
      <c r="O166" s="86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94</v>
      </c>
      <c r="AT166" s="226" t="s">
        <v>184</v>
      </c>
      <c r="AU166" s="226" t="s">
        <v>84</v>
      </c>
      <c r="AY166" s="18" t="s">
        <v>157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8" t="s">
        <v>82</v>
      </c>
      <c r="BK166" s="227">
        <f>ROUND(I166*H166,2)</f>
        <v>0</v>
      </c>
      <c r="BL166" s="18" t="s">
        <v>94</v>
      </c>
      <c r="BM166" s="226" t="s">
        <v>1258</v>
      </c>
    </row>
    <row r="167" s="2" customFormat="1">
      <c r="A167" s="40"/>
      <c r="B167" s="41"/>
      <c r="C167" s="42"/>
      <c r="D167" s="249" t="s">
        <v>676</v>
      </c>
      <c r="E167" s="42"/>
      <c r="F167" s="250" t="s">
        <v>1259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676</v>
      </c>
      <c r="AU167" s="18" t="s">
        <v>84</v>
      </c>
    </row>
    <row r="168" s="13" customFormat="1">
      <c r="A168" s="13"/>
      <c r="B168" s="251"/>
      <c r="C168" s="252"/>
      <c r="D168" s="228" t="s">
        <v>688</v>
      </c>
      <c r="E168" s="253" t="s">
        <v>32</v>
      </c>
      <c r="F168" s="254" t="s">
        <v>1260</v>
      </c>
      <c r="G168" s="252"/>
      <c r="H168" s="255">
        <v>0.93600000000000005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1" t="s">
        <v>688</v>
      </c>
      <c r="AU168" s="261" t="s">
        <v>84</v>
      </c>
      <c r="AV168" s="13" t="s">
        <v>84</v>
      </c>
      <c r="AW168" s="13" t="s">
        <v>37</v>
      </c>
      <c r="AX168" s="13" t="s">
        <v>82</v>
      </c>
      <c r="AY168" s="261" t="s">
        <v>157</v>
      </c>
    </row>
    <row r="169" s="2" customFormat="1" ht="24.15" customHeight="1">
      <c r="A169" s="40"/>
      <c r="B169" s="41"/>
      <c r="C169" s="233" t="s">
        <v>224</v>
      </c>
      <c r="D169" s="233" t="s">
        <v>184</v>
      </c>
      <c r="E169" s="234" t="s">
        <v>1261</v>
      </c>
      <c r="F169" s="235" t="s">
        <v>1127</v>
      </c>
      <c r="G169" s="236" t="s">
        <v>694</v>
      </c>
      <c r="H169" s="237">
        <v>37.165999999999997</v>
      </c>
      <c r="I169" s="238"/>
      <c r="J169" s="239">
        <f>ROUND(I169*H169,2)</f>
        <v>0</v>
      </c>
      <c r="K169" s="235" t="s">
        <v>674</v>
      </c>
      <c r="L169" s="46"/>
      <c r="M169" s="240" t="s">
        <v>32</v>
      </c>
      <c r="N169" s="241" t="s">
        <v>46</v>
      </c>
      <c r="O169" s="86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6" t="s">
        <v>94</v>
      </c>
      <c r="AT169" s="226" t="s">
        <v>184</v>
      </c>
      <c r="AU169" s="226" t="s">
        <v>84</v>
      </c>
      <c r="AY169" s="18" t="s">
        <v>157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8" t="s">
        <v>82</v>
      </c>
      <c r="BK169" s="227">
        <f>ROUND(I169*H169,2)</f>
        <v>0</v>
      </c>
      <c r="BL169" s="18" t="s">
        <v>94</v>
      </c>
      <c r="BM169" s="226" t="s">
        <v>1262</v>
      </c>
    </row>
    <row r="170" s="2" customFormat="1">
      <c r="A170" s="40"/>
      <c r="B170" s="41"/>
      <c r="C170" s="42"/>
      <c r="D170" s="249" t="s">
        <v>676</v>
      </c>
      <c r="E170" s="42"/>
      <c r="F170" s="250" t="s">
        <v>1263</v>
      </c>
      <c r="G170" s="42"/>
      <c r="H170" s="42"/>
      <c r="I170" s="230"/>
      <c r="J170" s="42"/>
      <c r="K170" s="42"/>
      <c r="L170" s="46"/>
      <c r="M170" s="231"/>
      <c r="N170" s="232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8" t="s">
        <v>676</v>
      </c>
      <c r="AU170" s="18" t="s">
        <v>84</v>
      </c>
    </row>
    <row r="171" s="13" customFormat="1">
      <c r="A171" s="13"/>
      <c r="B171" s="251"/>
      <c r="C171" s="252"/>
      <c r="D171" s="228" t="s">
        <v>688</v>
      </c>
      <c r="E171" s="253" t="s">
        <v>32</v>
      </c>
      <c r="F171" s="254" t="s">
        <v>1264</v>
      </c>
      <c r="G171" s="252"/>
      <c r="H171" s="255">
        <v>37.165999999999997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1" t="s">
        <v>688</v>
      </c>
      <c r="AU171" s="261" t="s">
        <v>84</v>
      </c>
      <c r="AV171" s="13" t="s">
        <v>84</v>
      </c>
      <c r="AW171" s="13" t="s">
        <v>37</v>
      </c>
      <c r="AX171" s="13" t="s">
        <v>75</v>
      </c>
      <c r="AY171" s="261" t="s">
        <v>157</v>
      </c>
    </row>
    <row r="172" s="14" customFormat="1">
      <c r="A172" s="14"/>
      <c r="B172" s="262"/>
      <c r="C172" s="263"/>
      <c r="D172" s="228" t="s">
        <v>688</v>
      </c>
      <c r="E172" s="264" t="s">
        <v>32</v>
      </c>
      <c r="F172" s="265" t="s">
        <v>700</v>
      </c>
      <c r="G172" s="263"/>
      <c r="H172" s="266">
        <v>37.165999999999997</v>
      </c>
      <c r="I172" s="267"/>
      <c r="J172" s="263"/>
      <c r="K172" s="263"/>
      <c r="L172" s="268"/>
      <c r="M172" s="269"/>
      <c r="N172" s="270"/>
      <c r="O172" s="270"/>
      <c r="P172" s="270"/>
      <c r="Q172" s="270"/>
      <c r="R172" s="270"/>
      <c r="S172" s="270"/>
      <c r="T172" s="27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2" t="s">
        <v>688</v>
      </c>
      <c r="AU172" s="272" t="s">
        <v>84</v>
      </c>
      <c r="AV172" s="14" t="s">
        <v>94</v>
      </c>
      <c r="AW172" s="14" t="s">
        <v>37</v>
      </c>
      <c r="AX172" s="14" t="s">
        <v>82</v>
      </c>
      <c r="AY172" s="272" t="s">
        <v>157</v>
      </c>
    </row>
    <row r="173" s="2" customFormat="1" ht="24.15" customHeight="1">
      <c r="A173" s="40"/>
      <c r="B173" s="41"/>
      <c r="C173" s="233" t="s">
        <v>228</v>
      </c>
      <c r="D173" s="233" t="s">
        <v>184</v>
      </c>
      <c r="E173" s="234" t="s">
        <v>1105</v>
      </c>
      <c r="F173" s="235" t="s">
        <v>1106</v>
      </c>
      <c r="G173" s="236" t="s">
        <v>673</v>
      </c>
      <c r="H173" s="237">
        <v>23.228999999999999</v>
      </c>
      <c r="I173" s="238"/>
      <c r="J173" s="239">
        <f>ROUND(I173*H173,2)</f>
        <v>0</v>
      </c>
      <c r="K173" s="235" t="s">
        <v>674</v>
      </c>
      <c r="L173" s="46"/>
      <c r="M173" s="240" t="s">
        <v>32</v>
      </c>
      <c r="N173" s="241" t="s">
        <v>46</v>
      </c>
      <c r="O173" s="86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6" t="s">
        <v>94</v>
      </c>
      <c r="AT173" s="226" t="s">
        <v>184</v>
      </c>
      <c r="AU173" s="226" t="s">
        <v>84</v>
      </c>
      <c r="AY173" s="18" t="s">
        <v>157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8" t="s">
        <v>82</v>
      </c>
      <c r="BK173" s="227">
        <f>ROUND(I173*H173,2)</f>
        <v>0</v>
      </c>
      <c r="BL173" s="18" t="s">
        <v>94</v>
      </c>
      <c r="BM173" s="226" t="s">
        <v>1265</v>
      </c>
    </row>
    <row r="174" s="2" customFormat="1">
      <c r="A174" s="40"/>
      <c r="B174" s="41"/>
      <c r="C174" s="42"/>
      <c r="D174" s="249" t="s">
        <v>676</v>
      </c>
      <c r="E174" s="42"/>
      <c r="F174" s="250" t="s">
        <v>1108</v>
      </c>
      <c r="G174" s="42"/>
      <c r="H174" s="42"/>
      <c r="I174" s="230"/>
      <c r="J174" s="42"/>
      <c r="K174" s="42"/>
      <c r="L174" s="46"/>
      <c r="M174" s="231"/>
      <c r="N174" s="23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676</v>
      </c>
      <c r="AU174" s="18" t="s">
        <v>84</v>
      </c>
    </row>
    <row r="175" s="13" customFormat="1">
      <c r="A175" s="13"/>
      <c r="B175" s="251"/>
      <c r="C175" s="252"/>
      <c r="D175" s="228" t="s">
        <v>688</v>
      </c>
      <c r="E175" s="253" t="s">
        <v>32</v>
      </c>
      <c r="F175" s="254" t="s">
        <v>1266</v>
      </c>
      <c r="G175" s="252"/>
      <c r="H175" s="255">
        <v>23.228999999999999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1" t="s">
        <v>688</v>
      </c>
      <c r="AU175" s="261" t="s">
        <v>84</v>
      </c>
      <c r="AV175" s="13" t="s">
        <v>84</v>
      </c>
      <c r="AW175" s="13" t="s">
        <v>37</v>
      </c>
      <c r="AX175" s="13" t="s">
        <v>82</v>
      </c>
      <c r="AY175" s="261" t="s">
        <v>157</v>
      </c>
    </row>
    <row r="176" s="2" customFormat="1" ht="24.15" customHeight="1">
      <c r="A176" s="40"/>
      <c r="B176" s="41"/>
      <c r="C176" s="233" t="s">
        <v>232</v>
      </c>
      <c r="D176" s="233" t="s">
        <v>184</v>
      </c>
      <c r="E176" s="234" t="s">
        <v>671</v>
      </c>
      <c r="F176" s="235" t="s">
        <v>672</v>
      </c>
      <c r="G176" s="236" t="s">
        <v>673</v>
      </c>
      <c r="H176" s="237">
        <v>0.93600000000000005</v>
      </c>
      <c r="I176" s="238"/>
      <c r="J176" s="239">
        <f>ROUND(I176*H176,2)</f>
        <v>0</v>
      </c>
      <c r="K176" s="235" t="s">
        <v>674</v>
      </c>
      <c r="L176" s="46"/>
      <c r="M176" s="240" t="s">
        <v>32</v>
      </c>
      <c r="N176" s="241" t="s">
        <v>46</v>
      </c>
      <c r="O176" s="86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6" t="s">
        <v>94</v>
      </c>
      <c r="AT176" s="226" t="s">
        <v>184</v>
      </c>
      <c r="AU176" s="226" t="s">
        <v>84</v>
      </c>
      <c r="AY176" s="18" t="s">
        <v>157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8" t="s">
        <v>82</v>
      </c>
      <c r="BK176" s="227">
        <f>ROUND(I176*H176,2)</f>
        <v>0</v>
      </c>
      <c r="BL176" s="18" t="s">
        <v>94</v>
      </c>
      <c r="BM176" s="226" t="s">
        <v>1267</v>
      </c>
    </row>
    <row r="177" s="2" customFormat="1">
      <c r="A177" s="40"/>
      <c r="B177" s="41"/>
      <c r="C177" s="42"/>
      <c r="D177" s="249" t="s">
        <v>676</v>
      </c>
      <c r="E177" s="42"/>
      <c r="F177" s="250" t="s">
        <v>677</v>
      </c>
      <c r="G177" s="42"/>
      <c r="H177" s="42"/>
      <c r="I177" s="230"/>
      <c r="J177" s="42"/>
      <c r="K177" s="42"/>
      <c r="L177" s="46"/>
      <c r="M177" s="231"/>
      <c r="N177" s="232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8" t="s">
        <v>676</v>
      </c>
      <c r="AU177" s="18" t="s">
        <v>84</v>
      </c>
    </row>
    <row r="178" s="15" customFormat="1">
      <c r="A178" s="15"/>
      <c r="B178" s="273"/>
      <c r="C178" s="274"/>
      <c r="D178" s="228" t="s">
        <v>688</v>
      </c>
      <c r="E178" s="275" t="s">
        <v>32</v>
      </c>
      <c r="F178" s="276" t="s">
        <v>1231</v>
      </c>
      <c r="G178" s="274"/>
      <c r="H178" s="275" t="s">
        <v>32</v>
      </c>
      <c r="I178" s="277"/>
      <c r="J178" s="274"/>
      <c r="K178" s="274"/>
      <c r="L178" s="278"/>
      <c r="M178" s="279"/>
      <c r="N178" s="280"/>
      <c r="O178" s="280"/>
      <c r="P178" s="280"/>
      <c r="Q178" s="280"/>
      <c r="R178" s="280"/>
      <c r="S178" s="280"/>
      <c r="T178" s="28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82" t="s">
        <v>688</v>
      </c>
      <c r="AU178" s="282" t="s">
        <v>84</v>
      </c>
      <c r="AV178" s="15" t="s">
        <v>82</v>
      </c>
      <c r="AW178" s="15" t="s">
        <v>37</v>
      </c>
      <c r="AX178" s="15" t="s">
        <v>75</v>
      </c>
      <c r="AY178" s="282" t="s">
        <v>157</v>
      </c>
    </row>
    <row r="179" s="13" customFormat="1">
      <c r="A179" s="13"/>
      <c r="B179" s="251"/>
      <c r="C179" s="252"/>
      <c r="D179" s="228" t="s">
        <v>688</v>
      </c>
      <c r="E179" s="253" t="s">
        <v>32</v>
      </c>
      <c r="F179" s="254" t="s">
        <v>1232</v>
      </c>
      <c r="G179" s="252"/>
      <c r="H179" s="255">
        <v>0.93600000000000005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1" t="s">
        <v>688</v>
      </c>
      <c r="AU179" s="261" t="s">
        <v>84</v>
      </c>
      <c r="AV179" s="13" t="s">
        <v>84</v>
      </c>
      <c r="AW179" s="13" t="s">
        <v>37</v>
      </c>
      <c r="AX179" s="13" t="s">
        <v>75</v>
      </c>
      <c r="AY179" s="261" t="s">
        <v>157</v>
      </c>
    </row>
    <row r="180" s="14" customFormat="1">
      <c r="A180" s="14"/>
      <c r="B180" s="262"/>
      <c r="C180" s="263"/>
      <c r="D180" s="228" t="s">
        <v>688</v>
      </c>
      <c r="E180" s="264" t="s">
        <v>32</v>
      </c>
      <c r="F180" s="265" t="s">
        <v>700</v>
      </c>
      <c r="G180" s="263"/>
      <c r="H180" s="266">
        <v>0.93600000000000005</v>
      </c>
      <c r="I180" s="267"/>
      <c r="J180" s="263"/>
      <c r="K180" s="263"/>
      <c r="L180" s="268"/>
      <c r="M180" s="269"/>
      <c r="N180" s="270"/>
      <c r="O180" s="270"/>
      <c r="P180" s="270"/>
      <c r="Q180" s="270"/>
      <c r="R180" s="270"/>
      <c r="S180" s="270"/>
      <c r="T180" s="27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2" t="s">
        <v>688</v>
      </c>
      <c r="AU180" s="272" t="s">
        <v>84</v>
      </c>
      <c r="AV180" s="14" t="s">
        <v>94</v>
      </c>
      <c r="AW180" s="14" t="s">
        <v>37</v>
      </c>
      <c r="AX180" s="14" t="s">
        <v>82</v>
      </c>
      <c r="AY180" s="272" t="s">
        <v>157</v>
      </c>
    </row>
    <row r="181" s="2" customFormat="1" ht="16.5" customHeight="1">
      <c r="A181" s="40"/>
      <c r="B181" s="41"/>
      <c r="C181" s="233" t="s">
        <v>236</v>
      </c>
      <c r="D181" s="233" t="s">
        <v>184</v>
      </c>
      <c r="E181" s="234" t="s">
        <v>1268</v>
      </c>
      <c r="F181" s="235" t="s">
        <v>1269</v>
      </c>
      <c r="G181" s="236" t="s">
        <v>673</v>
      </c>
      <c r="H181" s="237">
        <v>0.93600000000000005</v>
      </c>
      <c r="I181" s="238"/>
      <c r="J181" s="239">
        <f>ROUND(I181*H181,2)</f>
        <v>0</v>
      </c>
      <c r="K181" s="235" t="s">
        <v>674</v>
      </c>
      <c r="L181" s="46"/>
      <c r="M181" s="240" t="s">
        <v>32</v>
      </c>
      <c r="N181" s="241" t="s">
        <v>46</v>
      </c>
      <c r="O181" s="86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6" t="s">
        <v>94</v>
      </c>
      <c r="AT181" s="226" t="s">
        <v>184</v>
      </c>
      <c r="AU181" s="226" t="s">
        <v>84</v>
      </c>
      <c r="AY181" s="18" t="s">
        <v>157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8" t="s">
        <v>82</v>
      </c>
      <c r="BK181" s="227">
        <f>ROUND(I181*H181,2)</f>
        <v>0</v>
      </c>
      <c r="BL181" s="18" t="s">
        <v>94</v>
      </c>
      <c r="BM181" s="226" t="s">
        <v>1270</v>
      </c>
    </row>
    <row r="182" s="2" customFormat="1">
      <c r="A182" s="40"/>
      <c r="B182" s="41"/>
      <c r="C182" s="42"/>
      <c r="D182" s="249" t="s">
        <v>676</v>
      </c>
      <c r="E182" s="42"/>
      <c r="F182" s="250" t="s">
        <v>1271</v>
      </c>
      <c r="G182" s="42"/>
      <c r="H182" s="42"/>
      <c r="I182" s="230"/>
      <c r="J182" s="42"/>
      <c r="K182" s="42"/>
      <c r="L182" s="46"/>
      <c r="M182" s="231"/>
      <c r="N182" s="232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676</v>
      </c>
      <c r="AU182" s="18" t="s">
        <v>84</v>
      </c>
    </row>
    <row r="183" s="13" customFormat="1">
      <c r="A183" s="13"/>
      <c r="B183" s="251"/>
      <c r="C183" s="252"/>
      <c r="D183" s="228" t="s">
        <v>688</v>
      </c>
      <c r="E183" s="253" t="s">
        <v>32</v>
      </c>
      <c r="F183" s="254" t="s">
        <v>1260</v>
      </c>
      <c r="G183" s="252"/>
      <c r="H183" s="255">
        <v>0.93600000000000005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1" t="s">
        <v>688</v>
      </c>
      <c r="AU183" s="261" t="s">
        <v>84</v>
      </c>
      <c r="AV183" s="13" t="s">
        <v>84</v>
      </c>
      <c r="AW183" s="13" t="s">
        <v>37</v>
      </c>
      <c r="AX183" s="13" t="s">
        <v>75</v>
      </c>
      <c r="AY183" s="261" t="s">
        <v>157</v>
      </c>
    </row>
    <row r="184" s="14" customFormat="1">
      <c r="A184" s="14"/>
      <c r="B184" s="262"/>
      <c r="C184" s="263"/>
      <c r="D184" s="228" t="s">
        <v>688</v>
      </c>
      <c r="E184" s="264" t="s">
        <v>32</v>
      </c>
      <c r="F184" s="265" t="s">
        <v>700</v>
      </c>
      <c r="G184" s="263"/>
      <c r="H184" s="266">
        <v>0.93600000000000005</v>
      </c>
      <c r="I184" s="267"/>
      <c r="J184" s="263"/>
      <c r="K184" s="263"/>
      <c r="L184" s="268"/>
      <c r="M184" s="269"/>
      <c r="N184" s="270"/>
      <c r="O184" s="270"/>
      <c r="P184" s="270"/>
      <c r="Q184" s="270"/>
      <c r="R184" s="270"/>
      <c r="S184" s="270"/>
      <c r="T184" s="27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2" t="s">
        <v>688</v>
      </c>
      <c r="AU184" s="272" t="s">
        <v>84</v>
      </c>
      <c r="AV184" s="14" t="s">
        <v>94</v>
      </c>
      <c r="AW184" s="14" t="s">
        <v>37</v>
      </c>
      <c r="AX184" s="14" t="s">
        <v>82</v>
      </c>
      <c r="AY184" s="272" t="s">
        <v>157</v>
      </c>
    </row>
    <row r="185" s="2" customFormat="1" ht="24.15" customHeight="1">
      <c r="A185" s="40"/>
      <c r="B185" s="41"/>
      <c r="C185" s="233" t="s">
        <v>240</v>
      </c>
      <c r="D185" s="233" t="s">
        <v>184</v>
      </c>
      <c r="E185" s="234" t="s">
        <v>1272</v>
      </c>
      <c r="F185" s="235" t="s">
        <v>1273</v>
      </c>
      <c r="G185" s="236" t="s">
        <v>161</v>
      </c>
      <c r="H185" s="237">
        <v>2</v>
      </c>
      <c r="I185" s="238"/>
      <c r="J185" s="239">
        <f>ROUND(I185*H185,2)</f>
        <v>0</v>
      </c>
      <c r="K185" s="235" t="s">
        <v>674</v>
      </c>
      <c r="L185" s="46"/>
      <c r="M185" s="240" t="s">
        <v>32</v>
      </c>
      <c r="N185" s="241" t="s">
        <v>46</v>
      </c>
      <c r="O185" s="86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6" t="s">
        <v>94</v>
      </c>
      <c r="AT185" s="226" t="s">
        <v>184</v>
      </c>
      <c r="AU185" s="226" t="s">
        <v>84</v>
      </c>
      <c r="AY185" s="18" t="s">
        <v>157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8" t="s">
        <v>82</v>
      </c>
      <c r="BK185" s="227">
        <f>ROUND(I185*H185,2)</f>
        <v>0</v>
      </c>
      <c r="BL185" s="18" t="s">
        <v>94</v>
      </c>
      <c r="BM185" s="226" t="s">
        <v>1274</v>
      </c>
    </row>
    <row r="186" s="2" customFormat="1">
      <c r="A186" s="40"/>
      <c r="B186" s="41"/>
      <c r="C186" s="42"/>
      <c r="D186" s="249" t="s">
        <v>676</v>
      </c>
      <c r="E186" s="42"/>
      <c r="F186" s="250" t="s">
        <v>1275</v>
      </c>
      <c r="G186" s="42"/>
      <c r="H186" s="42"/>
      <c r="I186" s="230"/>
      <c r="J186" s="42"/>
      <c r="K186" s="42"/>
      <c r="L186" s="46"/>
      <c r="M186" s="231"/>
      <c r="N186" s="232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8" t="s">
        <v>676</v>
      </c>
      <c r="AU186" s="18" t="s">
        <v>84</v>
      </c>
    </row>
    <row r="187" s="15" customFormat="1">
      <c r="A187" s="15"/>
      <c r="B187" s="273"/>
      <c r="C187" s="274"/>
      <c r="D187" s="228" t="s">
        <v>688</v>
      </c>
      <c r="E187" s="275" t="s">
        <v>32</v>
      </c>
      <c r="F187" s="276" t="s">
        <v>1211</v>
      </c>
      <c r="G187" s="274"/>
      <c r="H187" s="275" t="s">
        <v>32</v>
      </c>
      <c r="I187" s="277"/>
      <c r="J187" s="274"/>
      <c r="K187" s="274"/>
      <c r="L187" s="278"/>
      <c r="M187" s="279"/>
      <c r="N187" s="280"/>
      <c r="O187" s="280"/>
      <c r="P187" s="280"/>
      <c r="Q187" s="280"/>
      <c r="R187" s="280"/>
      <c r="S187" s="280"/>
      <c r="T187" s="28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2" t="s">
        <v>688</v>
      </c>
      <c r="AU187" s="282" t="s">
        <v>84</v>
      </c>
      <c r="AV187" s="15" t="s">
        <v>82</v>
      </c>
      <c r="AW187" s="15" t="s">
        <v>37</v>
      </c>
      <c r="AX187" s="15" t="s">
        <v>75</v>
      </c>
      <c r="AY187" s="282" t="s">
        <v>157</v>
      </c>
    </row>
    <row r="188" s="13" customFormat="1">
      <c r="A188" s="13"/>
      <c r="B188" s="251"/>
      <c r="C188" s="252"/>
      <c r="D188" s="228" t="s">
        <v>688</v>
      </c>
      <c r="E188" s="253" t="s">
        <v>32</v>
      </c>
      <c r="F188" s="254" t="s">
        <v>84</v>
      </c>
      <c r="G188" s="252"/>
      <c r="H188" s="255">
        <v>2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688</v>
      </c>
      <c r="AU188" s="261" t="s">
        <v>84</v>
      </c>
      <c r="AV188" s="13" t="s">
        <v>84</v>
      </c>
      <c r="AW188" s="13" t="s">
        <v>37</v>
      </c>
      <c r="AX188" s="13" t="s">
        <v>75</v>
      </c>
      <c r="AY188" s="261" t="s">
        <v>157</v>
      </c>
    </row>
    <row r="189" s="14" customFormat="1">
      <c r="A189" s="14"/>
      <c r="B189" s="262"/>
      <c r="C189" s="263"/>
      <c r="D189" s="228" t="s">
        <v>688</v>
      </c>
      <c r="E189" s="264" t="s">
        <v>32</v>
      </c>
      <c r="F189" s="265" t="s">
        <v>700</v>
      </c>
      <c r="G189" s="263"/>
      <c r="H189" s="266">
        <v>2</v>
      </c>
      <c r="I189" s="267"/>
      <c r="J189" s="263"/>
      <c r="K189" s="263"/>
      <c r="L189" s="268"/>
      <c r="M189" s="269"/>
      <c r="N189" s="270"/>
      <c r="O189" s="270"/>
      <c r="P189" s="270"/>
      <c r="Q189" s="270"/>
      <c r="R189" s="270"/>
      <c r="S189" s="270"/>
      <c r="T189" s="27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2" t="s">
        <v>688</v>
      </c>
      <c r="AU189" s="272" t="s">
        <v>84</v>
      </c>
      <c r="AV189" s="14" t="s">
        <v>94</v>
      </c>
      <c r="AW189" s="14" t="s">
        <v>37</v>
      </c>
      <c r="AX189" s="14" t="s">
        <v>82</v>
      </c>
      <c r="AY189" s="272" t="s">
        <v>157</v>
      </c>
    </row>
    <row r="190" s="2" customFormat="1" ht="21.75" customHeight="1">
      <c r="A190" s="40"/>
      <c r="B190" s="41"/>
      <c r="C190" s="233" t="s">
        <v>7</v>
      </c>
      <c r="D190" s="233" t="s">
        <v>184</v>
      </c>
      <c r="E190" s="234" t="s">
        <v>1276</v>
      </c>
      <c r="F190" s="235" t="s">
        <v>1277</v>
      </c>
      <c r="G190" s="236" t="s">
        <v>724</v>
      </c>
      <c r="H190" s="237">
        <v>21.559999999999999</v>
      </c>
      <c r="I190" s="238"/>
      <c r="J190" s="239">
        <f>ROUND(I190*H190,2)</f>
        <v>0</v>
      </c>
      <c r="K190" s="235" t="s">
        <v>674</v>
      </c>
      <c r="L190" s="46"/>
      <c r="M190" s="240" t="s">
        <v>32</v>
      </c>
      <c r="N190" s="241" t="s">
        <v>46</v>
      </c>
      <c r="O190" s="86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6" t="s">
        <v>94</v>
      </c>
      <c r="AT190" s="226" t="s">
        <v>184</v>
      </c>
      <c r="AU190" s="226" t="s">
        <v>84</v>
      </c>
      <c r="AY190" s="18" t="s">
        <v>157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8" t="s">
        <v>82</v>
      </c>
      <c r="BK190" s="227">
        <f>ROUND(I190*H190,2)</f>
        <v>0</v>
      </c>
      <c r="BL190" s="18" t="s">
        <v>94</v>
      </c>
      <c r="BM190" s="226" t="s">
        <v>1278</v>
      </c>
    </row>
    <row r="191" s="2" customFormat="1">
      <c r="A191" s="40"/>
      <c r="B191" s="41"/>
      <c r="C191" s="42"/>
      <c r="D191" s="249" t="s">
        <v>676</v>
      </c>
      <c r="E191" s="42"/>
      <c r="F191" s="250" t="s">
        <v>1279</v>
      </c>
      <c r="G191" s="42"/>
      <c r="H191" s="42"/>
      <c r="I191" s="230"/>
      <c r="J191" s="42"/>
      <c r="K191" s="42"/>
      <c r="L191" s="46"/>
      <c r="M191" s="231"/>
      <c r="N191" s="232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8" t="s">
        <v>676</v>
      </c>
      <c r="AU191" s="18" t="s">
        <v>84</v>
      </c>
    </row>
    <row r="192" s="15" customFormat="1">
      <c r="A192" s="15"/>
      <c r="B192" s="273"/>
      <c r="C192" s="274"/>
      <c r="D192" s="228" t="s">
        <v>688</v>
      </c>
      <c r="E192" s="275" t="s">
        <v>32</v>
      </c>
      <c r="F192" s="276" t="s">
        <v>1217</v>
      </c>
      <c r="G192" s="274"/>
      <c r="H192" s="275" t="s">
        <v>32</v>
      </c>
      <c r="I192" s="277"/>
      <c r="J192" s="274"/>
      <c r="K192" s="274"/>
      <c r="L192" s="278"/>
      <c r="M192" s="279"/>
      <c r="N192" s="280"/>
      <c r="O192" s="280"/>
      <c r="P192" s="280"/>
      <c r="Q192" s="280"/>
      <c r="R192" s="280"/>
      <c r="S192" s="280"/>
      <c r="T192" s="281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2" t="s">
        <v>688</v>
      </c>
      <c r="AU192" s="282" t="s">
        <v>84</v>
      </c>
      <c r="AV192" s="15" t="s">
        <v>82</v>
      </c>
      <c r="AW192" s="15" t="s">
        <v>37</v>
      </c>
      <c r="AX192" s="15" t="s">
        <v>75</v>
      </c>
      <c r="AY192" s="282" t="s">
        <v>157</v>
      </c>
    </row>
    <row r="193" s="13" customFormat="1">
      <c r="A193" s="13"/>
      <c r="B193" s="251"/>
      <c r="C193" s="252"/>
      <c r="D193" s="228" t="s">
        <v>688</v>
      </c>
      <c r="E193" s="253" t="s">
        <v>32</v>
      </c>
      <c r="F193" s="254" t="s">
        <v>1218</v>
      </c>
      <c r="G193" s="252"/>
      <c r="H193" s="255">
        <v>21.559999999999999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1" t="s">
        <v>688</v>
      </c>
      <c r="AU193" s="261" t="s">
        <v>84</v>
      </c>
      <c r="AV193" s="13" t="s">
        <v>84</v>
      </c>
      <c r="AW193" s="13" t="s">
        <v>37</v>
      </c>
      <c r="AX193" s="13" t="s">
        <v>75</v>
      </c>
      <c r="AY193" s="261" t="s">
        <v>157</v>
      </c>
    </row>
    <row r="194" s="14" customFormat="1">
      <c r="A194" s="14"/>
      <c r="B194" s="262"/>
      <c r="C194" s="263"/>
      <c r="D194" s="228" t="s">
        <v>688</v>
      </c>
      <c r="E194" s="264" t="s">
        <v>32</v>
      </c>
      <c r="F194" s="265" t="s">
        <v>700</v>
      </c>
      <c r="G194" s="263"/>
      <c r="H194" s="266">
        <v>21.559999999999999</v>
      </c>
      <c r="I194" s="267"/>
      <c r="J194" s="263"/>
      <c r="K194" s="263"/>
      <c r="L194" s="268"/>
      <c r="M194" s="269"/>
      <c r="N194" s="270"/>
      <c r="O194" s="270"/>
      <c r="P194" s="270"/>
      <c r="Q194" s="270"/>
      <c r="R194" s="270"/>
      <c r="S194" s="270"/>
      <c r="T194" s="27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2" t="s">
        <v>688</v>
      </c>
      <c r="AU194" s="272" t="s">
        <v>84</v>
      </c>
      <c r="AV194" s="14" t="s">
        <v>94</v>
      </c>
      <c r="AW194" s="14" t="s">
        <v>37</v>
      </c>
      <c r="AX194" s="14" t="s">
        <v>82</v>
      </c>
      <c r="AY194" s="272" t="s">
        <v>157</v>
      </c>
    </row>
    <row r="195" s="12" customFormat="1" ht="25.92" customHeight="1">
      <c r="A195" s="12"/>
      <c r="B195" s="200"/>
      <c r="C195" s="201"/>
      <c r="D195" s="202" t="s">
        <v>74</v>
      </c>
      <c r="E195" s="203" t="s">
        <v>709</v>
      </c>
      <c r="F195" s="203" t="s">
        <v>710</v>
      </c>
      <c r="G195" s="201"/>
      <c r="H195" s="201"/>
      <c r="I195" s="204"/>
      <c r="J195" s="205">
        <f>BK195</f>
        <v>0</v>
      </c>
      <c r="K195" s="201"/>
      <c r="L195" s="206"/>
      <c r="M195" s="207"/>
      <c r="N195" s="208"/>
      <c r="O195" s="208"/>
      <c r="P195" s="209">
        <f>P196+P218+P233+P259+P271+P282</f>
        <v>0</v>
      </c>
      <c r="Q195" s="208"/>
      <c r="R195" s="209">
        <f>R196+R218+R233+R259+R271+R282</f>
        <v>62.868188499999995</v>
      </c>
      <c r="S195" s="208"/>
      <c r="T195" s="210">
        <f>T196+T218+T233+T259+T271+T282</f>
        <v>6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1" t="s">
        <v>84</v>
      </c>
      <c r="AT195" s="212" t="s">
        <v>74</v>
      </c>
      <c r="AU195" s="212" t="s">
        <v>75</v>
      </c>
      <c r="AY195" s="211" t="s">
        <v>157</v>
      </c>
      <c r="BK195" s="213">
        <f>BK196+BK218+BK233+BK259+BK271+BK282</f>
        <v>0</v>
      </c>
    </row>
    <row r="196" s="12" customFormat="1" ht="22.8" customHeight="1">
      <c r="A196" s="12"/>
      <c r="B196" s="200"/>
      <c r="C196" s="201"/>
      <c r="D196" s="202" t="s">
        <v>74</v>
      </c>
      <c r="E196" s="242" t="s">
        <v>720</v>
      </c>
      <c r="F196" s="242" t="s">
        <v>721</v>
      </c>
      <c r="G196" s="201"/>
      <c r="H196" s="201"/>
      <c r="I196" s="204"/>
      <c r="J196" s="243">
        <f>BK196</f>
        <v>0</v>
      </c>
      <c r="K196" s="201"/>
      <c r="L196" s="206"/>
      <c r="M196" s="207"/>
      <c r="N196" s="208"/>
      <c r="O196" s="208"/>
      <c r="P196" s="209">
        <f>SUM(P197:P217)</f>
        <v>0</v>
      </c>
      <c r="Q196" s="208"/>
      <c r="R196" s="209">
        <f>SUM(R197:R217)</f>
        <v>0.0040000000000000001</v>
      </c>
      <c r="S196" s="208"/>
      <c r="T196" s="210">
        <f>SUM(T197:T217)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1" t="s">
        <v>84</v>
      </c>
      <c r="AT196" s="212" t="s">
        <v>74</v>
      </c>
      <c r="AU196" s="212" t="s">
        <v>82</v>
      </c>
      <c r="AY196" s="211" t="s">
        <v>157</v>
      </c>
      <c r="BK196" s="213">
        <f>SUM(BK197:BK217)</f>
        <v>0</v>
      </c>
    </row>
    <row r="197" s="2" customFormat="1" ht="21.75" customHeight="1">
      <c r="A197" s="40"/>
      <c r="B197" s="41"/>
      <c r="C197" s="233" t="s">
        <v>320</v>
      </c>
      <c r="D197" s="233" t="s">
        <v>184</v>
      </c>
      <c r="E197" s="234" t="s">
        <v>1280</v>
      </c>
      <c r="F197" s="235" t="s">
        <v>1281</v>
      </c>
      <c r="G197" s="236" t="s">
        <v>939</v>
      </c>
      <c r="H197" s="237">
        <v>10</v>
      </c>
      <c r="I197" s="238"/>
      <c r="J197" s="239">
        <f>ROUND(I197*H197,2)</f>
        <v>0</v>
      </c>
      <c r="K197" s="235" t="s">
        <v>674</v>
      </c>
      <c r="L197" s="46"/>
      <c r="M197" s="240" t="s">
        <v>32</v>
      </c>
      <c r="N197" s="241" t="s">
        <v>46</v>
      </c>
      <c r="O197" s="86"/>
      <c r="P197" s="224">
        <f>O197*H197</f>
        <v>0</v>
      </c>
      <c r="Q197" s="224">
        <v>0.00040000000000000002</v>
      </c>
      <c r="R197" s="224">
        <f>Q197*H197</f>
        <v>0.0040000000000000001</v>
      </c>
      <c r="S197" s="224">
        <v>0</v>
      </c>
      <c r="T197" s="225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6" t="s">
        <v>224</v>
      </c>
      <c r="AT197" s="226" t="s">
        <v>184</v>
      </c>
      <c r="AU197" s="226" t="s">
        <v>84</v>
      </c>
      <c r="AY197" s="18" t="s">
        <v>157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8" t="s">
        <v>82</v>
      </c>
      <c r="BK197" s="227">
        <f>ROUND(I197*H197,2)</f>
        <v>0</v>
      </c>
      <c r="BL197" s="18" t="s">
        <v>224</v>
      </c>
      <c r="BM197" s="226" t="s">
        <v>1282</v>
      </c>
    </row>
    <row r="198" s="2" customFormat="1">
      <c r="A198" s="40"/>
      <c r="B198" s="41"/>
      <c r="C198" s="42"/>
      <c r="D198" s="249" t="s">
        <v>676</v>
      </c>
      <c r="E198" s="42"/>
      <c r="F198" s="250" t="s">
        <v>1283</v>
      </c>
      <c r="G198" s="42"/>
      <c r="H198" s="42"/>
      <c r="I198" s="230"/>
      <c r="J198" s="42"/>
      <c r="K198" s="42"/>
      <c r="L198" s="46"/>
      <c r="M198" s="231"/>
      <c r="N198" s="232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8" t="s">
        <v>676</v>
      </c>
      <c r="AU198" s="18" t="s">
        <v>84</v>
      </c>
    </row>
    <row r="199" s="15" customFormat="1">
      <c r="A199" s="15"/>
      <c r="B199" s="273"/>
      <c r="C199" s="274"/>
      <c r="D199" s="228" t="s">
        <v>688</v>
      </c>
      <c r="E199" s="275" t="s">
        <v>32</v>
      </c>
      <c r="F199" s="276" t="s">
        <v>1284</v>
      </c>
      <c r="G199" s="274"/>
      <c r="H199" s="275" t="s">
        <v>32</v>
      </c>
      <c r="I199" s="277"/>
      <c r="J199" s="274"/>
      <c r="K199" s="274"/>
      <c r="L199" s="278"/>
      <c r="M199" s="279"/>
      <c r="N199" s="280"/>
      <c r="O199" s="280"/>
      <c r="P199" s="280"/>
      <c r="Q199" s="280"/>
      <c r="R199" s="280"/>
      <c r="S199" s="280"/>
      <c r="T199" s="281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2" t="s">
        <v>688</v>
      </c>
      <c r="AU199" s="282" t="s">
        <v>84</v>
      </c>
      <c r="AV199" s="15" t="s">
        <v>82</v>
      </c>
      <c r="AW199" s="15" t="s">
        <v>37</v>
      </c>
      <c r="AX199" s="15" t="s">
        <v>75</v>
      </c>
      <c r="AY199" s="282" t="s">
        <v>157</v>
      </c>
    </row>
    <row r="200" s="13" customFormat="1">
      <c r="A200" s="13"/>
      <c r="B200" s="251"/>
      <c r="C200" s="252"/>
      <c r="D200" s="228" t="s">
        <v>688</v>
      </c>
      <c r="E200" s="253" t="s">
        <v>32</v>
      </c>
      <c r="F200" s="254" t="s">
        <v>1285</v>
      </c>
      <c r="G200" s="252"/>
      <c r="H200" s="255">
        <v>10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1" t="s">
        <v>688</v>
      </c>
      <c r="AU200" s="261" t="s">
        <v>84</v>
      </c>
      <c r="AV200" s="13" t="s">
        <v>84</v>
      </c>
      <c r="AW200" s="13" t="s">
        <v>37</v>
      </c>
      <c r="AX200" s="13" t="s">
        <v>75</v>
      </c>
      <c r="AY200" s="261" t="s">
        <v>157</v>
      </c>
    </row>
    <row r="201" s="14" customFormat="1">
      <c r="A201" s="14"/>
      <c r="B201" s="262"/>
      <c r="C201" s="263"/>
      <c r="D201" s="228" t="s">
        <v>688</v>
      </c>
      <c r="E201" s="264" t="s">
        <v>32</v>
      </c>
      <c r="F201" s="265" t="s">
        <v>700</v>
      </c>
      <c r="G201" s="263"/>
      <c r="H201" s="266">
        <v>10</v>
      </c>
      <c r="I201" s="267"/>
      <c r="J201" s="263"/>
      <c r="K201" s="263"/>
      <c r="L201" s="268"/>
      <c r="M201" s="269"/>
      <c r="N201" s="270"/>
      <c r="O201" s="270"/>
      <c r="P201" s="270"/>
      <c r="Q201" s="270"/>
      <c r="R201" s="270"/>
      <c r="S201" s="270"/>
      <c r="T201" s="27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2" t="s">
        <v>688</v>
      </c>
      <c r="AU201" s="272" t="s">
        <v>84</v>
      </c>
      <c r="AV201" s="14" t="s">
        <v>94</v>
      </c>
      <c r="AW201" s="14" t="s">
        <v>37</v>
      </c>
      <c r="AX201" s="14" t="s">
        <v>82</v>
      </c>
      <c r="AY201" s="272" t="s">
        <v>157</v>
      </c>
    </row>
    <row r="202" s="2" customFormat="1" ht="16.5" customHeight="1">
      <c r="A202" s="40"/>
      <c r="B202" s="41"/>
      <c r="C202" s="214" t="s">
        <v>325</v>
      </c>
      <c r="D202" s="214" t="s">
        <v>158</v>
      </c>
      <c r="E202" s="215" t="s">
        <v>1286</v>
      </c>
      <c r="F202" s="216" t="s">
        <v>1287</v>
      </c>
      <c r="G202" s="217" t="s">
        <v>1288</v>
      </c>
      <c r="H202" s="218">
        <v>176.05500000000001</v>
      </c>
      <c r="I202" s="219"/>
      <c r="J202" s="220">
        <f>ROUND(I202*H202,2)</f>
        <v>0</v>
      </c>
      <c r="K202" s="216" t="s">
        <v>32</v>
      </c>
      <c r="L202" s="221"/>
      <c r="M202" s="222" t="s">
        <v>32</v>
      </c>
      <c r="N202" s="223" t="s">
        <v>46</v>
      </c>
      <c r="O202" s="86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6" t="s">
        <v>288</v>
      </c>
      <c r="AT202" s="226" t="s">
        <v>158</v>
      </c>
      <c r="AU202" s="226" t="s">
        <v>84</v>
      </c>
      <c r="AY202" s="18" t="s">
        <v>157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8" t="s">
        <v>82</v>
      </c>
      <c r="BK202" s="227">
        <f>ROUND(I202*H202,2)</f>
        <v>0</v>
      </c>
      <c r="BL202" s="18" t="s">
        <v>224</v>
      </c>
      <c r="BM202" s="226" t="s">
        <v>1289</v>
      </c>
    </row>
    <row r="203" s="15" customFormat="1">
      <c r="A203" s="15"/>
      <c r="B203" s="273"/>
      <c r="C203" s="274"/>
      <c r="D203" s="228" t="s">
        <v>688</v>
      </c>
      <c r="E203" s="275" t="s">
        <v>32</v>
      </c>
      <c r="F203" s="276" t="s">
        <v>1290</v>
      </c>
      <c r="G203" s="274"/>
      <c r="H203" s="275" t="s">
        <v>32</v>
      </c>
      <c r="I203" s="277"/>
      <c r="J203" s="274"/>
      <c r="K203" s="274"/>
      <c r="L203" s="278"/>
      <c r="M203" s="279"/>
      <c r="N203" s="280"/>
      <c r="O203" s="280"/>
      <c r="P203" s="280"/>
      <c r="Q203" s="280"/>
      <c r="R203" s="280"/>
      <c r="S203" s="280"/>
      <c r="T203" s="28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2" t="s">
        <v>688</v>
      </c>
      <c r="AU203" s="282" t="s">
        <v>84</v>
      </c>
      <c r="AV203" s="15" t="s">
        <v>82</v>
      </c>
      <c r="AW203" s="15" t="s">
        <v>37</v>
      </c>
      <c r="AX203" s="15" t="s">
        <v>75</v>
      </c>
      <c r="AY203" s="282" t="s">
        <v>157</v>
      </c>
    </row>
    <row r="204" s="13" customFormat="1">
      <c r="A204" s="13"/>
      <c r="B204" s="251"/>
      <c r="C204" s="252"/>
      <c r="D204" s="228" t="s">
        <v>688</v>
      </c>
      <c r="E204" s="253" t="s">
        <v>32</v>
      </c>
      <c r="F204" s="254" t="s">
        <v>1291</v>
      </c>
      <c r="G204" s="252"/>
      <c r="H204" s="255">
        <v>121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1" t="s">
        <v>688</v>
      </c>
      <c r="AU204" s="261" t="s">
        <v>84</v>
      </c>
      <c r="AV204" s="13" t="s">
        <v>84</v>
      </c>
      <c r="AW204" s="13" t="s">
        <v>37</v>
      </c>
      <c r="AX204" s="13" t="s">
        <v>75</v>
      </c>
      <c r="AY204" s="261" t="s">
        <v>157</v>
      </c>
    </row>
    <row r="205" s="13" customFormat="1">
      <c r="A205" s="13"/>
      <c r="B205" s="251"/>
      <c r="C205" s="252"/>
      <c r="D205" s="228" t="s">
        <v>688</v>
      </c>
      <c r="E205" s="253" t="s">
        <v>32</v>
      </c>
      <c r="F205" s="254" t="s">
        <v>1292</v>
      </c>
      <c r="G205" s="252"/>
      <c r="H205" s="255">
        <v>55.055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688</v>
      </c>
      <c r="AU205" s="261" t="s">
        <v>84</v>
      </c>
      <c r="AV205" s="13" t="s">
        <v>84</v>
      </c>
      <c r="AW205" s="13" t="s">
        <v>37</v>
      </c>
      <c r="AX205" s="13" t="s">
        <v>75</v>
      </c>
      <c r="AY205" s="261" t="s">
        <v>157</v>
      </c>
    </row>
    <row r="206" s="14" customFormat="1">
      <c r="A206" s="14"/>
      <c r="B206" s="262"/>
      <c r="C206" s="263"/>
      <c r="D206" s="228" t="s">
        <v>688</v>
      </c>
      <c r="E206" s="264" t="s">
        <v>32</v>
      </c>
      <c r="F206" s="265" t="s">
        <v>700</v>
      </c>
      <c r="G206" s="263"/>
      <c r="H206" s="266">
        <v>176.05500000000001</v>
      </c>
      <c r="I206" s="267"/>
      <c r="J206" s="263"/>
      <c r="K206" s="263"/>
      <c r="L206" s="268"/>
      <c r="M206" s="269"/>
      <c r="N206" s="270"/>
      <c r="O206" s="270"/>
      <c r="P206" s="270"/>
      <c r="Q206" s="270"/>
      <c r="R206" s="270"/>
      <c r="S206" s="270"/>
      <c r="T206" s="27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2" t="s">
        <v>688</v>
      </c>
      <c r="AU206" s="272" t="s">
        <v>84</v>
      </c>
      <c r="AV206" s="14" t="s">
        <v>94</v>
      </c>
      <c r="AW206" s="14" t="s">
        <v>37</v>
      </c>
      <c r="AX206" s="14" t="s">
        <v>82</v>
      </c>
      <c r="AY206" s="272" t="s">
        <v>157</v>
      </c>
    </row>
    <row r="207" s="2" customFormat="1" ht="24.15" customHeight="1">
      <c r="A207" s="40"/>
      <c r="B207" s="41"/>
      <c r="C207" s="233" t="s">
        <v>330</v>
      </c>
      <c r="D207" s="233" t="s">
        <v>184</v>
      </c>
      <c r="E207" s="234" t="s">
        <v>1293</v>
      </c>
      <c r="F207" s="235" t="s">
        <v>1294</v>
      </c>
      <c r="G207" s="236" t="s">
        <v>694</v>
      </c>
      <c r="H207" s="237">
        <v>0.17599999999999999</v>
      </c>
      <c r="I207" s="238"/>
      <c r="J207" s="239">
        <f>ROUND(I207*H207,2)</f>
        <v>0</v>
      </c>
      <c r="K207" s="235" t="s">
        <v>674</v>
      </c>
      <c r="L207" s="46"/>
      <c r="M207" s="240" t="s">
        <v>32</v>
      </c>
      <c r="N207" s="241" t="s">
        <v>46</v>
      </c>
      <c r="O207" s="86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6" t="s">
        <v>224</v>
      </c>
      <c r="AT207" s="226" t="s">
        <v>184</v>
      </c>
      <c r="AU207" s="226" t="s">
        <v>84</v>
      </c>
      <c r="AY207" s="18" t="s">
        <v>157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8" t="s">
        <v>82</v>
      </c>
      <c r="BK207" s="227">
        <f>ROUND(I207*H207,2)</f>
        <v>0</v>
      </c>
      <c r="BL207" s="18" t="s">
        <v>224</v>
      </c>
      <c r="BM207" s="226" t="s">
        <v>1295</v>
      </c>
    </row>
    <row r="208" s="2" customFormat="1">
      <c r="A208" s="40"/>
      <c r="B208" s="41"/>
      <c r="C208" s="42"/>
      <c r="D208" s="249" t="s">
        <v>676</v>
      </c>
      <c r="E208" s="42"/>
      <c r="F208" s="250" t="s">
        <v>1296</v>
      </c>
      <c r="G208" s="42"/>
      <c r="H208" s="42"/>
      <c r="I208" s="230"/>
      <c r="J208" s="42"/>
      <c r="K208" s="42"/>
      <c r="L208" s="46"/>
      <c r="M208" s="231"/>
      <c r="N208" s="232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8" t="s">
        <v>676</v>
      </c>
      <c r="AU208" s="18" t="s">
        <v>84</v>
      </c>
    </row>
    <row r="209" s="2" customFormat="1" ht="24.15" customHeight="1">
      <c r="A209" s="40"/>
      <c r="B209" s="41"/>
      <c r="C209" s="233" t="s">
        <v>335</v>
      </c>
      <c r="D209" s="233" t="s">
        <v>184</v>
      </c>
      <c r="E209" s="234" t="s">
        <v>1297</v>
      </c>
      <c r="F209" s="235" t="s">
        <v>1298</v>
      </c>
      <c r="G209" s="236" t="s">
        <v>694</v>
      </c>
      <c r="H209" s="237">
        <v>0.17599999999999999</v>
      </c>
      <c r="I209" s="238"/>
      <c r="J209" s="239">
        <f>ROUND(I209*H209,2)</f>
        <v>0</v>
      </c>
      <c r="K209" s="235" t="s">
        <v>674</v>
      </c>
      <c r="L209" s="46"/>
      <c r="M209" s="240" t="s">
        <v>32</v>
      </c>
      <c r="N209" s="241" t="s">
        <v>46</v>
      </c>
      <c r="O209" s="86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6" t="s">
        <v>224</v>
      </c>
      <c r="AT209" s="226" t="s">
        <v>184</v>
      </c>
      <c r="AU209" s="226" t="s">
        <v>84</v>
      </c>
      <c r="AY209" s="18" t="s">
        <v>157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8" t="s">
        <v>82</v>
      </c>
      <c r="BK209" s="227">
        <f>ROUND(I209*H209,2)</f>
        <v>0</v>
      </c>
      <c r="BL209" s="18" t="s">
        <v>224</v>
      </c>
      <c r="BM209" s="226" t="s">
        <v>1299</v>
      </c>
    </row>
    <row r="210" s="2" customFormat="1">
      <c r="A210" s="40"/>
      <c r="B210" s="41"/>
      <c r="C210" s="42"/>
      <c r="D210" s="249" t="s">
        <v>676</v>
      </c>
      <c r="E210" s="42"/>
      <c r="F210" s="250" t="s">
        <v>1300</v>
      </c>
      <c r="G210" s="42"/>
      <c r="H210" s="42"/>
      <c r="I210" s="230"/>
      <c r="J210" s="42"/>
      <c r="K210" s="42"/>
      <c r="L210" s="46"/>
      <c r="M210" s="231"/>
      <c r="N210" s="232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8" t="s">
        <v>676</v>
      </c>
      <c r="AU210" s="18" t="s">
        <v>84</v>
      </c>
    </row>
    <row r="211" s="2" customFormat="1" ht="24.15" customHeight="1">
      <c r="A211" s="40"/>
      <c r="B211" s="41"/>
      <c r="C211" s="233" t="s">
        <v>340</v>
      </c>
      <c r="D211" s="233" t="s">
        <v>184</v>
      </c>
      <c r="E211" s="234" t="s">
        <v>1301</v>
      </c>
      <c r="F211" s="235" t="s">
        <v>1302</v>
      </c>
      <c r="G211" s="236" t="s">
        <v>694</v>
      </c>
      <c r="H211" s="237">
        <v>0.17599999999999999</v>
      </c>
      <c r="I211" s="238"/>
      <c r="J211" s="239">
        <f>ROUND(I211*H211,2)</f>
        <v>0</v>
      </c>
      <c r="K211" s="235" t="s">
        <v>674</v>
      </c>
      <c r="L211" s="46"/>
      <c r="M211" s="240" t="s">
        <v>32</v>
      </c>
      <c r="N211" s="241" t="s">
        <v>46</v>
      </c>
      <c r="O211" s="86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6" t="s">
        <v>224</v>
      </c>
      <c r="AT211" s="226" t="s">
        <v>184</v>
      </c>
      <c r="AU211" s="226" t="s">
        <v>84</v>
      </c>
      <c r="AY211" s="18" t="s">
        <v>157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8" t="s">
        <v>82</v>
      </c>
      <c r="BK211" s="227">
        <f>ROUND(I211*H211,2)</f>
        <v>0</v>
      </c>
      <c r="BL211" s="18" t="s">
        <v>224</v>
      </c>
      <c r="BM211" s="226" t="s">
        <v>1303</v>
      </c>
    </row>
    <row r="212" s="2" customFormat="1">
      <c r="A212" s="40"/>
      <c r="B212" s="41"/>
      <c r="C212" s="42"/>
      <c r="D212" s="249" t="s">
        <v>676</v>
      </c>
      <c r="E212" s="42"/>
      <c r="F212" s="250" t="s">
        <v>1304</v>
      </c>
      <c r="G212" s="42"/>
      <c r="H212" s="42"/>
      <c r="I212" s="230"/>
      <c r="J212" s="42"/>
      <c r="K212" s="42"/>
      <c r="L212" s="46"/>
      <c r="M212" s="231"/>
      <c r="N212" s="232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8" t="s">
        <v>676</v>
      </c>
      <c r="AU212" s="18" t="s">
        <v>84</v>
      </c>
    </row>
    <row r="213" s="2" customFormat="1" ht="33" customHeight="1">
      <c r="A213" s="40"/>
      <c r="B213" s="41"/>
      <c r="C213" s="233" t="s">
        <v>345</v>
      </c>
      <c r="D213" s="233" t="s">
        <v>184</v>
      </c>
      <c r="E213" s="234" t="s">
        <v>1305</v>
      </c>
      <c r="F213" s="235" t="s">
        <v>1306</v>
      </c>
      <c r="G213" s="236" t="s">
        <v>694</v>
      </c>
      <c r="H213" s="237">
        <v>17.600000000000001</v>
      </c>
      <c r="I213" s="238"/>
      <c r="J213" s="239">
        <f>ROUND(I213*H213,2)</f>
        <v>0</v>
      </c>
      <c r="K213" s="235" t="s">
        <v>674</v>
      </c>
      <c r="L213" s="46"/>
      <c r="M213" s="240" t="s">
        <v>32</v>
      </c>
      <c r="N213" s="241" t="s">
        <v>46</v>
      </c>
      <c r="O213" s="86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6" t="s">
        <v>224</v>
      </c>
      <c r="AT213" s="226" t="s">
        <v>184</v>
      </c>
      <c r="AU213" s="226" t="s">
        <v>84</v>
      </c>
      <c r="AY213" s="18" t="s">
        <v>157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8" t="s">
        <v>82</v>
      </c>
      <c r="BK213" s="227">
        <f>ROUND(I213*H213,2)</f>
        <v>0</v>
      </c>
      <c r="BL213" s="18" t="s">
        <v>224</v>
      </c>
      <c r="BM213" s="226" t="s">
        <v>1307</v>
      </c>
    </row>
    <row r="214" s="2" customFormat="1">
      <c r="A214" s="40"/>
      <c r="B214" s="41"/>
      <c r="C214" s="42"/>
      <c r="D214" s="249" t="s">
        <v>676</v>
      </c>
      <c r="E214" s="42"/>
      <c r="F214" s="250" t="s">
        <v>1308</v>
      </c>
      <c r="G214" s="42"/>
      <c r="H214" s="42"/>
      <c r="I214" s="230"/>
      <c r="J214" s="42"/>
      <c r="K214" s="42"/>
      <c r="L214" s="46"/>
      <c r="M214" s="231"/>
      <c r="N214" s="232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8" t="s">
        <v>676</v>
      </c>
      <c r="AU214" s="18" t="s">
        <v>84</v>
      </c>
    </row>
    <row r="215" s="15" customFormat="1">
      <c r="A215" s="15"/>
      <c r="B215" s="273"/>
      <c r="C215" s="274"/>
      <c r="D215" s="228" t="s">
        <v>688</v>
      </c>
      <c r="E215" s="275" t="s">
        <v>32</v>
      </c>
      <c r="F215" s="276" t="s">
        <v>1309</v>
      </c>
      <c r="G215" s="274"/>
      <c r="H215" s="275" t="s">
        <v>32</v>
      </c>
      <c r="I215" s="277"/>
      <c r="J215" s="274"/>
      <c r="K215" s="274"/>
      <c r="L215" s="278"/>
      <c r="M215" s="279"/>
      <c r="N215" s="280"/>
      <c r="O215" s="280"/>
      <c r="P215" s="280"/>
      <c r="Q215" s="280"/>
      <c r="R215" s="280"/>
      <c r="S215" s="280"/>
      <c r="T215" s="281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82" t="s">
        <v>688</v>
      </c>
      <c r="AU215" s="282" t="s">
        <v>84</v>
      </c>
      <c r="AV215" s="15" t="s">
        <v>82</v>
      </c>
      <c r="AW215" s="15" t="s">
        <v>37</v>
      </c>
      <c r="AX215" s="15" t="s">
        <v>75</v>
      </c>
      <c r="AY215" s="282" t="s">
        <v>157</v>
      </c>
    </row>
    <row r="216" s="13" customFormat="1">
      <c r="A216" s="13"/>
      <c r="B216" s="251"/>
      <c r="C216" s="252"/>
      <c r="D216" s="228" t="s">
        <v>688</v>
      </c>
      <c r="E216" s="253" t="s">
        <v>32</v>
      </c>
      <c r="F216" s="254" t="s">
        <v>1310</v>
      </c>
      <c r="G216" s="252"/>
      <c r="H216" s="255">
        <v>17.600000000000001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1" t="s">
        <v>688</v>
      </c>
      <c r="AU216" s="261" t="s">
        <v>84</v>
      </c>
      <c r="AV216" s="13" t="s">
        <v>84</v>
      </c>
      <c r="AW216" s="13" t="s">
        <v>37</v>
      </c>
      <c r="AX216" s="13" t="s">
        <v>75</v>
      </c>
      <c r="AY216" s="261" t="s">
        <v>157</v>
      </c>
    </row>
    <row r="217" s="14" customFormat="1">
      <c r="A217" s="14"/>
      <c r="B217" s="262"/>
      <c r="C217" s="263"/>
      <c r="D217" s="228" t="s">
        <v>688</v>
      </c>
      <c r="E217" s="264" t="s">
        <v>32</v>
      </c>
      <c r="F217" s="265" t="s">
        <v>700</v>
      </c>
      <c r="G217" s="263"/>
      <c r="H217" s="266">
        <v>17.600000000000001</v>
      </c>
      <c r="I217" s="267"/>
      <c r="J217" s="263"/>
      <c r="K217" s="263"/>
      <c r="L217" s="268"/>
      <c r="M217" s="269"/>
      <c r="N217" s="270"/>
      <c r="O217" s="270"/>
      <c r="P217" s="270"/>
      <c r="Q217" s="270"/>
      <c r="R217" s="270"/>
      <c r="S217" s="270"/>
      <c r="T217" s="27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2" t="s">
        <v>688</v>
      </c>
      <c r="AU217" s="272" t="s">
        <v>84</v>
      </c>
      <c r="AV217" s="14" t="s">
        <v>94</v>
      </c>
      <c r="AW217" s="14" t="s">
        <v>37</v>
      </c>
      <c r="AX217" s="14" t="s">
        <v>82</v>
      </c>
      <c r="AY217" s="272" t="s">
        <v>157</v>
      </c>
    </row>
    <row r="218" s="12" customFormat="1" ht="22.8" customHeight="1">
      <c r="A218" s="12"/>
      <c r="B218" s="200"/>
      <c r="C218" s="201"/>
      <c r="D218" s="202" t="s">
        <v>74</v>
      </c>
      <c r="E218" s="242" t="s">
        <v>84</v>
      </c>
      <c r="F218" s="242" t="s">
        <v>678</v>
      </c>
      <c r="G218" s="201"/>
      <c r="H218" s="201"/>
      <c r="I218" s="204"/>
      <c r="J218" s="243">
        <f>BK218</f>
        <v>0</v>
      </c>
      <c r="K218" s="201"/>
      <c r="L218" s="206"/>
      <c r="M218" s="207"/>
      <c r="N218" s="208"/>
      <c r="O218" s="208"/>
      <c r="P218" s="209">
        <f>SUM(P219:P232)</f>
        <v>0</v>
      </c>
      <c r="Q218" s="208"/>
      <c r="R218" s="209">
        <f>SUM(R219:R232)</f>
        <v>1.0342495</v>
      </c>
      <c r="S218" s="208"/>
      <c r="T218" s="210">
        <f>SUM(T219:T232)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1" t="s">
        <v>82</v>
      </c>
      <c r="AT218" s="212" t="s">
        <v>74</v>
      </c>
      <c r="AU218" s="212" t="s">
        <v>82</v>
      </c>
      <c r="AY218" s="211" t="s">
        <v>157</v>
      </c>
      <c r="BK218" s="213">
        <f>SUM(BK219:BK232)</f>
        <v>0</v>
      </c>
    </row>
    <row r="219" s="2" customFormat="1" ht="24.15" customHeight="1">
      <c r="A219" s="40"/>
      <c r="B219" s="41"/>
      <c r="C219" s="233" t="s">
        <v>247</v>
      </c>
      <c r="D219" s="233" t="s">
        <v>184</v>
      </c>
      <c r="E219" s="234" t="s">
        <v>1311</v>
      </c>
      <c r="F219" s="235" t="s">
        <v>1312</v>
      </c>
      <c r="G219" s="236" t="s">
        <v>724</v>
      </c>
      <c r="H219" s="237">
        <v>76.299999999999997</v>
      </c>
      <c r="I219" s="238"/>
      <c r="J219" s="239">
        <f>ROUND(I219*H219,2)</f>
        <v>0</v>
      </c>
      <c r="K219" s="235" t="s">
        <v>674</v>
      </c>
      <c r="L219" s="46"/>
      <c r="M219" s="240" t="s">
        <v>32</v>
      </c>
      <c r="N219" s="241" t="s">
        <v>46</v>
      </c>
      <c r="O219" s="86"/>
      <c r="P219" s="224">
        <f>O219*H219</f>
        <v>0</v>
      </c>
      <c r="Q219" s="224">
        <v>0.00010000000000000001</v>
      </c>
      <c r="R219" s="224">
        <f>Q219*H219</f>
        <v>0.0076300000000000005</v>
      </c>
      <c r="S219" s="224">
        <v>0</v>
      </c>
      <c r="T219" s="225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6" t="s">
        <v>94</v>
      </c>
      <c r="AT219" s="226" t="s">
        <v>184</v>
      </c>
      <c r="AU219" s="226" t="s">
        <v>84</v>
      </c>
      <c r="AY219" s="18" t="s">
        <v>157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8" t="s">
        <v>82</v>
      </c>
      <c r="BK219" s="227">
        <f>ROUND(I219*H219,2)</f>
        <v>0</v>
      </c>
      <c r="BL219" s="18" t="s">
        <v>94</v>
      </c>
      <c r="BM219" s="226" t="s">
        <v>1313</v>
      </c>
    </row>
    <row r="220" s="2" customFormat="1">
      <c r="A220" s="40"/>
      <c r="B220" s="41"/>
      <c r="C220" s="42"/>
      <c r="D220" s="249" t="s">
        <v>676</v>
      </c>
      <c r="E220" s="42"/>
      <c r="F220" s="250" t="s">
        <v>1314</v>
      </c>
      <c r="G220" s="42"/>
      <c r="H220" s="42"/>
      <c r="I220" s="230"/>
      <c r="J220" s="42"/>
      <c r="K220" s="42"/>
      <c r="L220" s="46"/>
      <c r="M220" s="231"/>
      <c r="N220" s="232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8" t="s">
        <v>676</v>
      </c>
      <c r="AU220" s="18" t="s">
        <v>84</v>
      </c>
    </row>
    <row r="221" s="15" customFormat="1">
      <c r="A221" s="15"/>
      <c r="B221" s="273"/>
      <c r="C221" s="274"/>
      <c r="D221" s="228" t="s">
        <v>688</v>
      </c>
      <c r="E221" s="275" t="s">
        <v>32</v>
      </c>
      <c r="F221" s="276" t="s">
        <v>1315</v>
      </c>
      <c r="G221" s="274"/>
      <c r="H221" s="275" t="s">
        <v>32</v>
      </c>
      <c r="I221" s="277"/>
      <c r="J221" s="274"/>
      <c r="K221" s="274"/>
      <c r="L221" s="278"/>
      <c r="M221" s="279"/>
      <c r="N221" s="280"/>
      <c r="O221" s="280"/>
      <c r="P221" s="280"/>
      <c r="Q221" s="280"/>
      <c r="R221" s="280"/>
      <c r="S221" s="280"/>
      <c r="T221" s="281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2" t="s">
        <v>688</v>
      </c>
      <c r="AU221" s="282" t="s">
        <v>84</v>
      </c>
      <c r="AV221" s="15" t="s">
        <v>82</v>
      </c>
      <c r="AW221" s="15" t="s">
        <v>37</v>
      </c>
      <c r="AX221" s="15" t="s">
        <v>75</v>
      </c>
      <c r="AY221" s="282" t="s">
        <v>157</v>
      </c>
    </row>
    <row r="222" s="13" customFormat="1">
      <c r="A222" s="13"/>
      <c r="B222" s="251"/>
      <c r="C222" s="252"/>
      <c r="D222" s="228" t="s">
        <v>688</v>
      </c>
      <c r="E222" s="253" t="s">
        <v>32</v>
      </c>
      <c r="F222" s="254" t="s">
        <v>1316</v>
      </c>
      <c r="G222" s="252"/>
      <c r="H222" s="255">
        <v>76.299999999999997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1" t="s">
        <v>688</v>
      </c>
      <c r="AU222" s="261" t="s">
        <v>84</v>
      </c>
      <c r="AV222" s="13" t="s">
        <v>84</v>
      </c>
      <c r="AW222" s="13" t="s">
        <v>37</v>
      </c>
      <c r="AX222" s="13" t="s">
        <v>75</v>
      </c>
      <c r="AY222" s="261" t="s">
        <v>157</v>
      </c>
    </row>
    <row r="223" s="14" customFormat="1">
      <c r="A223" s="14"/>
      <c r="B223" s="262"/>
      <c r="C223" s="263"/>
      <c r="D223" s="228" t="s">
        <v>688</v>
      </c>
      <c r="E223" s="264" t="s">
        <v>32</v>
      </c>
      <c r="F223" s="265" t="s">
        <v>700</v>
      </c>
      <c r="G223" s="263"/>
      <c r="H223" s="266">
        <v>76.299999999999997</v>
      </c>
      <c r="I223" s="267"/>
      <c r="J223" s="263"/>
      <c r="K223" s="263"/>
      <c r="L223" s="268"/>
      <c r="M223" s="269"/>
      <c r="N223" s="270"/>
      <c r="O223" s="270"/>
      <c r="P223" s="270"/>
      <c r="Q223" s="270"/>
      <c r="R223" s="270"/>
      <c r="S223" s="270"/>
      <c r="T223" s="27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2" t="s">
        <v>688</v>
      </c>
      <c r="AU223" s="272" t="s">
        <v>84</v>
      </c>
      <c r="AV223" s="14" t="s">
        <v>94</v>
      </c>
      <c r="AW223" s="14" t="s">
        <v>37</v>
      </c>
      <c r="AX223" s="14" t="s">
        <v>82</v>
      </c>
      <c r="AY223" s="272" t="s">
        <v>157</v>
      </c>
    </row>
    <row r="224" s="2" customFormat="1" ht="16.5" customHeight="1">
      <c r="A224" s="40"/>
      <c r="B224" s="41"/>
      <c r="C224" s="214" t="s">
        <v>251</v>
      </c>
      <c r="D224" s="214" t="s">
        <v>158</v>
      </c>
      <c r="E224" s="215" t="s">
        <v>1317</v>
      </c>
      <c r="F224" s="216" t="s">
        <v>1318</v>
      </c>
      <c r="G224" s="217" t="s">
        <v>724</v>
      </c>
      <c r="H224" s="218">
        <v>76.299999999999997</v>
      </c>
      <c r="I224" s="219"/>
      <c r="J224" s="220">
        <f>ROUND(I224*H224,2)</f>
        <v>0</v>
      </c>
      <c r="K224" s="216" t="s">
        <v>674</v>
      </c>
      <c r="L224" s="221"/>
      <c r="M224" s="222" t="s">
        <v>32</v>
      </c>
      <c r="N224" s="223" t="s">
        <v>46</v>
      </c>
      <c r="O224" s="86"/>
      <c r="P224" s="224">
        <f>O224*H224</f>
        <v>0</v>
      </c>
      <c r="Q224" s="224">
        <v>0.00029999999999999997</v>
      </c>
      <c r="R224" s="224">
        <f>Q224*H224</f>
        <v>0.022889999999999997</v>
      </c>
      <c r="S224" s="224">
        <v>0</v>
      </c>
      <c r="T224" s="225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6" t="s">
        <v>193</v>
      </c>
      <c r="AT224" s="226" t="s">
        <v>158</v>
      </c>
      <c r="AU224" s="226" t="s">
        <v>84</v>
      </c>
      <c r="AY224" s="18" t="s">
        <v>157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82</v>
      </c>
      <c r="BK224" s="227">
        <f>ROUND(I224*H224,2)</f>
        <v>0</v>
      </c>
      <c r="BL224" s="18" t="s">
        <v>94</v>
      </c>
      <c r="BM224" s="226" t="s">
        <v>1319</v>
      </c>
    </row>
    <row r="225" s="2" customFormat="1" ht="21.75" customHeight="1">
      <c r="A225" s="40"/>
      <c r="B225" s="41"/>
      <c r="C225" s="233" t="s">
        <v>255</v>
      </c>
      <c r="D225" s="233" t="s">
        <v>184</v>
      </c>
      <c r="E225" s="234" t="s">
        <v>1320</v>
      </c>
      <c r="F225" s="235" t="s">
        <v>1321</v>
      </c>
      <c r="G225" s="236" t="s">
        <v>673</v>
      </c>
      <c r="H225" s="237">
        <v>0.22500000000000001</v>
      </c>
      <c r="I225" s="238"/>
      <c r="J225" s="239">
        <f>ROUND(I225*H225,2)</f>
        <v>0</v>
      </c>
      <c r="K225" s="235" t="s">
        <v>674</v>
      </c>
      <c r="L225" s="46"/>
      <c r="M225" s="240" t="s">
        <v>32</v>
      </c>
      <c r="N225" s="241" t="s">
        <v>46</v>
      </c>
      <c r="O225" s="86"/>
      <c r="P225" s="224">
        <f>O225*H225</f>
        <v>0</v>
      </c>
      <c r="Q225" s="224">
        <v>2.1600000000000001</v>
      </c>
      <c r="R225" s="224">
        <f>Q225*H225</f>
        <v>0.48600000000000004</v>
      </c>
      <c r="S225" s="224">
        <v>0</v>
      </c>
      <c r="T225" s="225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6" t="s">
        <v>94</v>
      </c>
      <c r="AT225" s="226" t="s">
        <v>184</v>
      </c>
      <c r="AU225" s="226" t="s">
        <v>84</v>
      </c>
      <c r="AY225" s="18" t="s">
        <v>157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8" t="s">
        <v>82</v>
      </c>
      <c r="BK225" s="227">
        <f>ROUND(I225*H225,2)</f>
        <v>0</v>
      </c>
      <c r="BL225" s="18" t="s">
        <v>94</v>
      </c>
      <c r="BM225" s="226" t="s">
        <v>1322</v>
      </c>
    </row>
    <row r="226" s="2" customFormat="1">
      <c r="A226" s="40"/>
      <c r="B226" s="41"/>
      <c r="C226" s="42"/>
      <c r="D226" s="249" t="s">
        <v>676</v>
      </c>
      <c r="E226" s="42"/>
      <c r="F226" s="250" t="s">
        <v>1323</v>
      </c>
      <c r="G226" s="42"/>
      <c r="H226" s="42"/>
      <c r="I226" s="230"/>
      <c r="J226" s="42"/>
      <c r="K226" s="42"/>
      <c r="L226" s="46"/>
      <c r="M226" s="231"/>
      <c r="N226" s="232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676</v>
      </c>
      <c r="AU226" s="18" t="s">
        <v>84</v>
      </c>
    </row>
    <row r="227" s="15" customFormat="1">
      <c r="A227" s="15"/>
      <c r="B227" s="273"/>
      <c r="C227" s="274"/>
      <c r="D227" s="228" t="s">
        <v>688</v>
      </c>
      <c r="E227" s="275" t="s">
        <v>32</v>
      </c>
      <c r="F227" s="276" t="s">
        <v>1324</v>
      </c>
      <c r="G227" s="274"/>
      <c r="H227" s="275" t="s">
        <v>32</v>
      </c>
      <c r="I227" s="277"/>
      <c r="J227" s="274"/>
      <c r="K227" s="274"/>
      <c r="L227" s="278"/>
      <c r="M227" s="279"/>
      <c r="N227" s="280"/>
      <c r="O227" s="280"/>
      <c r="P227" s="280"/>
      <c r="Q227" s="280"/>
      <c r="R227" s="280"/>
      <c r="S227" s="280"/>
      <c r="T227" s="281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82" t="s">
        <v>688</v>
      </c>
      <c r="AU227" s="282" t="s">
        <v>84</v>
      </c>
      <c r="AV227" s="15" t="s">
        <v>82</v>
      </c>
      <c r="AW227" s="15" t="s">
        <v>37</v>
      </c>
      <c r="AX227" s="15" t="s">
        <v>75</v>
      </c>
      <c r="AY227" s="282" t="s">
        <v>157</v>
      </c>
    </row>
    <row r="228" s="13" customFormat="1">
      <c r="A228" s="13"/>
      <c r="B228" s="251"/>
      <c r="C228" s="252"/>
      <c r="D228" s="228" t="s">
        <v>688</v>
      </c>
      <c r="E228" s="253" t="s">
        <v>32</v>
      </c>
      <c r="F228" s="254" t="s">
        <v>1325</v>
      </c>
      <c r="G228" s="252"/>
      <c r="H228" s="255">
        <v>0.22500000000000001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1" t="s">
        <v>688</v>
      </c>
      <c r="AU228" s="261" t="s">
        <v>84</v>
      </c>
      <c r="AV228" s="13" t="s">
        <v>84</v>
      </c>
      <c r="AW228" s="13" t="s">
        <v>37</v>
      </c>
      <c r="AX228" s="13" t="s">
        <v>82</v>
      </c>
      <c r="AY228" s="261" t="s">
        <v>157</v>
      </c>
    </row>
    <row r="229" s="2" customFormat="1" ht="16.5" customHeight="1">
      <c r="A229" s="40"/>
      <c r="B229" s="41"/>
      <c r="C229" s="233" t="s">
        <v>259</v>
      </c>
      <c r="D229" s="233" t="s">
        <v>184</v>
      </c>
      <c r="E229" s="234" t="s">
        <v>1326</v>
      </c>
      <c r="F229" s="235" t="s">
        <v>1327</v>
      </c>
      <c r="G229" s="236" t="s">
        <v>673</v>
      </c>
      <c r="H229" s="237">
        <v>0.22500000000000001</v>
      </c>
      <c r="I229" s="238"/>
      <c r="J229" s="239">
        <f>ROUND(I229*H229,2)</f>
        <v>0</v>
      </c>
      <c r="K229" s="235" t="s">
        <v>674</v>
      </c>
      <c r="L229" s="46"/>
      <c r="M229" s="240" t="s">
        <v>32</v>
      </c>
      <c r="N229" s="241" t="s">
        <v>46</v>
      </c>
      <c r="O229" s="86"/>
      <c r="P229" s="224">
        <f>O229*H229</f>
        <v>0</v>
      </c>
      <c r="Q229" s="224">
        <v>2.3010199999999998</v>
      </c>
      <c r="R229" s="224">
        <f>Q229*H229</f>
        <v>0.51772949999999995</v>
      </c>
      <c r="S229" s="224">
        <v>0</v>
      </c>
      <c r="T229" s="225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6" t="s">
        <v>94</v>
      </c>
      <c r="AT229" s="226" t="s">
        <v>184</v>
      </c>
      <c r="AU229" s="226" t="s">
        <v>84</v>
      </c>
      <c r="AY229" s="18" t="s">
        <v>157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8" t="s">
        <v>82</v>
      </c>
      <c r="BK229" s="227">
        <f>ROUND(I229*H229,2)</f>
        <v>0</v>
      </c>
      <c r="BL229" s="18" t="s">
        <v>94</v>
      </c>
      <c r="BM229" s="226" t="s">
        <v>1328</v>
      </c>
    </row>
    <row r="230" s="2" customFormat="1">
      <c r="A230" s="40"/>
      <c r="B230" s="41"/>
      <c r="C230" s="42"/>
      <c r="D230" s="249" t="s">
        <v>676</v>
      </c>
      <c r="E230" s="42"/>
      <c r="F230" s="250" t="s">
        <v>1329</v>
      </c>
      <c r="G230" s="42"/>
      <c r="H230" s="42"/>
      <c r="I230" s="230"/>
      <c r="J230" s="42"/>
      <c r="K230" s="42"/>
      <c r="L230" s="46"/>
      <c r="M230" s="231"/>
      <c r="N230" s="232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8" t="s">
        <v>676</v>
      </c>
      <c r="AU230" s="18" t="s">
        <v>84</v>
      </c>
    </row>
    <row r="231" s="15" customFormat="1">
      <c r="A231" s="15"/>
      <c r="B231" s="273"/>
      <c r="C231" s="274"/>
      <c r="D231" s="228" t="s">
        <v>688</v>
      </c>
      <c r="E231" s="275" t="s">
        <v>32</v>
      </c>
      <c r="F231" s="276" t="s">
        <v>1330</v>
      </c>
      <c r="G231" s="274"/>
      <c r="H231" s="275" t="s">
        <v>32</v>
      </c>
      <c r="I231" s="277"/>
      <c r="J231" s="274"/>
      <c r="K231" s="274"/>
      <c r="L231" s="278"/>
      <c r="M231" s="279"/>
      <c r="N231" s="280"/>
      <c r="O231" s="280"/>
      <c r="P231" s="280"/>
      <c r="Q231" s="280"/>
      <c r="R231" s="280"/>
      <c r="S231" s="280"/>
      <c r="T231" s="281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82" t="s">
        <v>688</v>
      </c>
      <c r="AU231" s="282" t="s">
        <v>84</v>
      </c>
      <c r="AV231" s="15" t="s">
        <v>82</v>
      </c>
      <c r="AW231" s="15" t="s">
        <v>37</v>
      </c>
      <c r="AX231" s="15" t="s">
        <v>75</v>
      </c>
      <c r="AY231" s="282" t="s">
        <v>157</v>
      </c>
    </row>
    <row r="232" s="13" customFormat="1">
      <c r="A232" s="13"/>
      <c r="B232" s="251"/>
      <c r="C232" s="252"/>
      <c r="D232" s="228" t="s">
        <v>688</v>
      </c>
      <c r="E232" s="253" t="s">
        <v>32</v>
      </c>
      <c r="F232" s="254" t="s">
        <v>1325</v>
      </c>
      <c r="G232" s="252"/>
      <c r="H232" s="255">
        <v>0.22500000000000001</v>
      </c>
      <c r="I232" s="256"/>
      <c r="J232" s="252"/>
      <c r="K232" s="252"/>
      <c r="L232" s="257"/>
      <c r="M232" s="258"/>
      <c r="N232" s="259"/>
      <c r="O232" s="259"/>
      <c r="P232" s="259"/>
      <c r="Q232" s="259"/>
      <c r="R232" s="259"/>
      <c r="S232" s="259"/>
      <c r="T232" s="26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1" t="s">
        <v>688</v>
      </c>
      <c r="AU232" s="261" t="s">
        <v>84</v>
      </c>
      <c r="AV232" s="13" t="s">
        <v>84</v>
      </c>
      <c r="AW232" s="13" t="s">
        <v>37</v>
      </c>
      <c r="AX232" s="13" t="s">
        <v>82</v>
      </c>
      <c r="AY232" s="261" t="s">
        <v>157</v>
      </c>
    </row>
    <row r="233" s="12" customFormat="1" ht="22.8" customHeight="1">
      <c r="A233" s="12"/>
      <c r="B233" s="200"/>
      <c r="C233" s="201"/>
      <c r="D233" s="202" t="s">
        <v>74</v>
      </c>
      <c r="E233" s="242" t="s">
        <v>179</v>
      </c>
      <c r="F233" s="242" t="s">
        <v>1051</v>
      </c>
      <c r="G233" s="201"/>
      <c r="H233" s="201"/>
      <c r="I233" s="204"/>
      <c r="J233" s="243">
        <f>BK233</f>
        <v>0</v>
      </c>
      <c r="K233" s="201"/>
      <c r="L233" s="206"/>
      <c r="M233" s="207"/>
      <c r="N233" s="208"/>
      <c r="O233" s="208"/>
      <c r="P233" s="209">
        <f>SUM(P234:P258)</f>
        <v>0</v>
      </c>
      <c r="Q233" s="208"/>
      <c r="R233" s="209">
        <f>SUM(R234:R258)</f>
        <v>55.876463999999999</v>
      </c>
      <c r="S233" s="208"/>
      <c r="T233" s="210">
        <f>SUM(T234:T258)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1" t="s">
        <v>82</v>
      </c>
      <c r="AT233" s="212" t="s">
        <v>74</v>
      </c>
      <c r="AU233" s="212" t="s">
        <v>82</v>
      </c>
      <c r="AY233" s="211" t="s">
        <v>157</v>
      </c>
      <c r="BK233" s="213">
        <f>SUM(BK234:BK258)</f>
        <v>0</v>
      </c>
    </row>
    <row r="234" s="2" customFormat="1" ht="37.8" customHeight="1">
      <c r="A234" s="40"/>
      <c r="B234" s="41"/>
      <c r="C234" s="233" t="s">
        <v>264</v>
      </c>
      <c r="D234" s="233" t="s">
        <v>184</v>
      </c>
      <c r="E234" s="234" t="s">
        <v>1331</v>
      </c>
      <c r="F234" s="235" t="s">
        <v>1332</v>
      </c>
      <c r="G234" s="236" t="s">
        <v>724</v>
      </c>
      <c r="H234" s="237">
        <v>59.600000000000001</v>
      </c>
      <c r="I234" s="238"/>
      <c r="J234" s="239">
        <f>ROUND(I234*H234,2)</f>
        <v>0</v>
      </c>
      <c r="K234" s="235" t="s">
        <v>674</v>
      </c>
      <c r="L234" s="46"/>
      <c r="M234" s="240" t="s">
        <v>32</v>
      </c>
      <c r="N234" s="241" t="s">
        <v>46</v>
      </c>
      <c r="O234" s="86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6" t="s">
        <v>94</v>
      </c>
      <c r="AT234" s="226" t="s">
        <v>184</v>
      </c>
      <c r="AU234" s="226" t="s">
        <v>84</v>
      </c>
      <c r="AY234" s="18" t="s">
        <v>157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8" t="s">
        <v>82</v>
      </c>
      <c r="BK234" s="227">
        <f>ROUND(I234*H234,2)</f>
        <v>0</v>
      </c>
      <c r="BL234" s="18" t="s">
        <v>94</v>
      </c>
      <c r="BM234" s="226" t="s">
        <v>1333</v>
      </c>
    </row>
    <row r="235" s="2" customFormat="1">
      <c r="A235" s="40"/>
      <c r="B235" s="41"/>
      <c r="C235" s="42"/>
      <c r="D235" s="249" t="s">
        <v>676</v>
      </c>
      <c r="E235" s="42"/>
      <c r="F235" s="250" t="s">
        <v>1334</v>
      </c>
      <c r="G235" s="42"/>
      <c r="H235" s="42"/>
      <c r="I235" s="230"/>
      <c r="J235" s="42"/>
      <c r="K235" s="42"/>
      <c r="L235" s="46"/>
      <c r="M235" s="231"/>
      <c r="N235" s="232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676</v>
      </c>
      <c r="AU235" s="18" t="s">
        <v>84</v>
      </c>
    </row>
    <row r="236" s="13" customFormat="1">
      <c r="A236" s="13"/>
      <c r="B236" s="251"/>
      <c r="C236" s="252"/>
      <c r="D236" s="228" t="s">
        <v>688</v>
      </c>
      <c r="E236" s="253" t="s">
        <v>32</v>
      </c>
      <c r="F236" s="254" t="s">
        <v>1335</v>
      </c>
      <c r="G236" s="252"/>
      <c r="H236" s="255">
        <v>59.600000000000001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1" t="s">
        <v>688</v>
      </c>
      <c r="AU236" s="261" t="s">
        <v>84</v>
      </c>
      <c r="AV236" s="13" t="s">
        <v>84</v>
      </c>
      <c r="AW236" s="13" t="s">
        <v>37</v>
      </c>
      <c r="AX236" s="13" t="s">
        <v>75</v>
      </c>
      <c r="AY236" s="261" t="s">
        <v>157</v>
      </c>
    </row>
    <row r="237" s="14" customFormat="1">
      <c r="A237" s="14"/>
      <c r="B237" s="262"/>
      <c r="C237" s="263"/>
      <c r="D237" s="228" t="s">
        <v>688</v>
      </c>
      <c r="E237" s="264" t="s">
        <v>32</v>
      </c>
      <c r="F237" s="265" t="s">
        <v>700</v>
      </c>
      <c r="G237" s="263"/>
      <c r="H237" s="266">
        <v>59.600000000000001</v>
      </c>
      <c r="I237" s="267"/>
      <c r="J237" s="263"/>
      <c r="K237" s="263"/>
      <c r="L237" s="268"/>
      <c r="M237" s="269"/>
      <c r="N237" s="270"/>
      <c r="O237" s="270"/>
      <c r="P237" s="270"/>
      <c r="Q237" s="270"/>
      <c r="R237" s="270"/>
      <c r="S237" s="270"/>
      <c r="T237" s="27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2" t="s">
        <v>688</v>
      </c>
      <c r="AU237" s="272" t="s">
        <v>84</v>
      </c>
      <c r="AV237" s="14" t="s">
        <v>94</v>
      </c>
      <c r="AW237" s="14" t="s">
        <v>37</v>
      </c>
      <c r="AX237" s="14" t="s">
        <v>82</v>
      </c>
      <c r="AY237" s="272" t="s">
        <v>157</v>
      </c>
    </row>
    <row r="238" s="2" customFormat="1" ht="16.5" customHeight="1">
      <c r="A238" s="40"/>
      <c r="B238" s="41"/>
      <c r="C238" s="214" t="s">
        <v>268</v>
      </c>
      <c r="D238" s="214" t="s">
        <v>158</v>
      </c>
      <c r="E238" s="215" t="s">
        <v>1336</v>
      </c>
      <c r="F238" s="216" t="s">
        <v>1337</v>
      </c>
      <c r="G238" s="217" t="s">
        <v>694</v>
      </c>
      <c r="H238" s="218">
        <v>0.83399999999999996</v>
      </c>
      <c r="I238" s="219"/>
      <c r="J238" s="220">
        <f>ROUND(I238*H238,2)</f>
        <v>0</v>
      </c>
      <c r="K238" s="216" t="s">
        <v>674</v>
      </c>
      <c r="L238" s="221"/>
      <c r="M238" s="222" t="s">
        <v>32</v>
      </c>
      <c r="N238" s="223" t="s">
        <v>46</v>
      </c>
      <c r="O238" s="86"/>
      <c r="P238" s="224">
        <f>O238*H238</f>
        <v>0</v>
      </c>
      <c r="Q238" s="224">
        <v>1</v>
      </c>
      <c r="R238" s="224">
        <f>Q238*H238</f>
        <v>0.83399999999999996</v>
      </c>
      <c r="S238" s="224">
        <v>0</v>
      </c>
      <c r="T238" s="225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6" t="s">
        <v>193</v>
      </c>
      <c r="AT238" s="226" t="s">
        <v>158</v>
      </c>
      <c r="AU238" s="226" t="s">
        <v>84</v>
      </c>
      <c r="AY238" s="18" t="s">
        <v>157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8" t="s">
        <v>82</v>
      </c>
      <c r="BK238" s="227">
        <f>ROUND(I238*H238,2)</f>
        <v>0</v>
      </c>
      <c r="BL238" s="18" t="s">
        <v>94</v>
      </c>
      <c r="BM238" s="226" t="s">
        <v>1338</v>
      </c>
    </row>
    <row r="239" s="13" customFormat="1">
      <c r="A239" s="13"/>
      <c r="B239" s="251"/>
      <c r="C239" s="252"/>
      <c r="D239" s="228" t="s">
        <v>688</v>
      </c>
      <c r="E239" s="253" t="s">
        <v>32</v>
      </c>
      <c r="F239" s="254" t="s">
        <v>1339</v>
      </c>
      <c r="G239" s="252"/>
      <c r="H239" s="255">
        <v>0.83399999999999996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1" t="s">
        <v>688</v>
      </c>
      <c r="AU239" s="261" t="s">
        <v>84</v>
      </c>
      <c r="AV239" s="13" t="s">
        <v>84</v>
      </c>
      <c r="AW239" s="13" t="s">
        <v>37</v>
      </c>
      <c r="AX239" s="13" t="s">
        <v>75</v>
      </c>
      <c r="AY239" s="261" t="s">
        <v>157</v>
      </c>
    </row>
    <row r="240" s="14" customFormat="1">
      <c r="A240" s="14"/>
      <c r="B240" s="262"/>
      <c r="C240" s="263"/>
      <c r="D240" s="228" t="s">
        <v>688</v>
      </c>
      <c r="E240" s="264" t="s">
        <v>32</v>
      </c>
      <c r="F240" s="265" t="s">
        <v>700</v>
      </c>
      <c r="G240" s="263"/>
      <c r="H240" s="266">
        <v>0.83399999999999996</v>
      </c>
      <c r="I240" s="267"/>
      <c r="J240" s="263"/>
      <c r="K240" s="263"/>
      <c r="L240" s="268"/>
      <c r="M240" s="269"/>
      <c r="N240" s="270"/>
      <c r="O240" s="270"/>
      <c r="P240" s="270"/>
      <c r="Q240" s="270"/>
      <c r="R240" s="270"/>
      <c r="S240" s="270"/>
      <c r="T240" s="27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2" t="s">
        <v>688</v>
      </c>
      <c r="AU240" s="272" t="s">
        <v>84</v>
      </c>
      <c r="AV240" s="14" t="s">
        <v>94</v>
      </c>
      <c r="AW240" s="14" t="s">
        <v>37</v>
      </c>
      <c r="AX240" s="14" t="s">
        <v>82</v>
      </c>
      <c r="AY240" s="272" t="s">
        <v>157</v>
      </c>
    </row>
    <row r="241" s="2" customFormat="1" ht="24.15" customHeight="1">
      <c r="A241" s="40"/>
      <c r="B241" s="41"/>
      <c r="C241" s="233" t="s">
        <v>272</v>
      </c>
      <c r="D241" s="233" t="s">
        <v>184</v>
      </c>
      <c r="E241" s="234" t="s">
        <v>1340</v>
      </c>
      <c r="F241" s="235" t="s">
        <v>1341</v>
      </c>
      <c r="G241" s="236" t="s">
        <v>724</v>
      </c>
      <c r="H241" s="237">
        <v>59.600000000000001</v>
      </c>
      <c r="I241" s="238"/>
      <c r="J241" s="239">
        <f>ROUND(I241*H241,2)</f>
        <v>0</v>
      </c>
      <c r="K241" s="235" t="s">
        <v>674</v>
      </c>
      <c r="L241" s="46"/>
      <c r="M241" s="240" t="s">
        <v>32</v>
      </c>
      <c r="N241" s="241" t="s">
        <v>46</v>
      </c>
      <c r="O241" s="86"/>
      <c r="P241" s="224">
        <f>O241*H241</f>
        <v>0</v>
      </c>
      <c r="Q241" s="224">
        <v>0.38625999999999999</v>
      </c>
      <c r="R241" s="224">
        <f>Q241*H241</f>
        <v>23.021096</v>
      </c>
      <c r="S241" s="224">
        <v>0</v>
      </c>
      <c r="T241" s="225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6" t="s">
        <v>94</v>
      </c>
      <c r="AT241" s="226" t="s">
        <v>184</v>
      </c>
      <c r="AU241" s="226" t="s">
        <v>84</v>
      </c>
      <c r="AY241" s="18" t="s">
        <v>157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82</v>
      </c>
      <c r="BK241" s="227">
        <f>ROUND(I241*H241,2)</f>
        <v>0</v>
      </c>
      <c r="BL241" s="18" t="s">
        <v>94</v>
      </c>
      <c r="BM241" s="226" t="s">
        <v>1342</v>
      </c>
    </row>
    <row r="242" s="2" customFormat="1">
      <c r="A242" s="40"/>
      <c r="B242" s="41"/>
      <c r="C242" s="42"/>
      <c r="D242" s="249" t="s">
        <v>676</v>
      </c>
      <c r="E242" s="42"/>
      <c r="F242" s="250" t="s">
        <v>1343</v>
      </c>
      <c r="G242" s="42"/>
      <c r="H242" s="42"/>
      <c r="I242" s="230"/>
      <c r="J242" s="42"/>
      <c r="K242" s="42"/>
      <c r="L242" s="46"/>
      <c r="M242" s="231"/>
      <c r="N242" s="232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8" t="s">
        <v>676</v>
      </c>
      <c r="AU242" s="18" t="s">
        <v>84</v>
      </c>
    </row>
    <row r="243" s="13" customFormat="1">
      <c r="A243" s="13"/>
      <c r="B243" s="251"/>
      <c r="C243" s="252"/>
      <c r="D243" s="228" t="s">
        <v>688</v>
      </c>
      <c r="E243" s="253" t="s">
        <v>32</v>
      </c>
      <c r="F243" s="254" t="s">
        <v>1335</v>
      </c>
      <c r="G243" s="252"/>
      <c r="H243" s="255">
        <v>59.600000000000001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1" t="s">
        <v>688</v>
      </c>
      <c r="AU243" s="261" t="s">
        <v>84</v>
      </c>
      <c r="AV243" s="13" t="s">
        <v>84</v>
      </c>
      <c r="AW243" s="13" t="s">
        <v>37</v>
      </c>
      <c r="AX243" s="13" t="s">
        <v>75</v>
      </c>
      <c r="AY243" s="261" t="s">
        <v>157</v>
      </c>
    </row>
    <row r="244" s="14" customFormat="1">
      <c r="A244" s="14"/>
      <c r="B244" s="262"/>
      <c r="C244" s="263"/>
      <c r="D244" s="228" t="s">
        <v>688</v>
      </c>
      <c r="E244" s="264" t="s">
        <v>32</v>
      </c>
      <c r="F244" s="265" t="s">
        <v>700</v>
      </c>
      <c r="G244" s="263"/>
      <c r="H244" s="266">
        <v>59.600000000000001</v>
      </c>
      <c r="I244" s="267"/>
      <c r="J244" s="263"/>
      <c r="K244" s="263"/>
      <c r="L244" s="268"/>
      <c r="M244" s="269"/>
      <c r="N244" s="270"/>
      <c r="O244" s="270"/>
      <c r="P244" s="270"/>
      <c r="Q244" s="270"/>
      <c r="R244" s="270"/>
      <c r="S244" s="270"/>
      <c r="T244" s="27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2" t="s">
        <v>688</v>
      </c>
      <c r="AU244" s="272" t="s">
        <v>84</v>
      </c>
      <c r="AV244" s="14" t="s">
        <v>94</v>
      </c>
      <c r="AW244" s="14" t="s">
        <v>37</v>
      </c>
      <c r="AX244" s="14" t="s">
        <v>82</v>
      </c>
      <c r="AY244" s="272" t="s">
        <v>157</v>
      </c>
    </row>
    <row r="245" s="2" customFormat="1" ht="24.15" customHeight="1">
      <c r="A245" s="40"/>
      <c r="B245" s="41"/>
      <c r="C245" s="233" t="s">
        <v>276</v>
      </c>
      <c r="D245" s="233" t="s">
        <v>184</v>
      </c>
      <c r="E245" s="234" t="s">
        <v>1344</v>
      </c>
      <c r="F245" s="235" t="s">
        <v>1345</v>
      </c>
      <c r="G245" s="236" t="s">
        <v>724</v>
      </c>
      <c r="H245" s="237">
        <v>16.699999999999999</v>
      </c>
      <c r="I245" s="238"/>
      <c r="J245" s="239">
        <f>ROUND(I245*H245,2)</f>
        <v>0</v>
      </c>
      <c r="K245" s="235" t="s">
        <v>674</v>
      </c>
      <c r="L245" s="46"/>
      <c r="M245" s="240" t="s">
        <v>32</v>
      </c>
      <c r="N245" s="241" t="s">
        <v>46</v>
      </c>
      <c r="O245" s="86"/>
      <c r="P245" s="224">
        <f>O245*H245</f>
        <v>0</v>
      </c>
      <c r="Q245" s="224">
        <v>0.29699999999999999</v>
      </c>
      <c r="R245" s="224">
        <f>Q245*H245</f>
        <v>4.9598999999999993</v>
      </c>
      <c r="S245" s="224">
        <v>0</v>
      </c>
      <c r="T245" s="225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6" t="s">
        <v>94</v>
      </c>
      <c r="AT245" s="226" t="s">
        <v>184</v>
      </c>
      <c r="AU245" s="226" t="s">
        <v>84</v>
      </c>
      <c r="AY245" s="18" t="s">
        <v>157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8" t="s">
        <v>82</v>
      </c>
      <c r="BK245" s="227">
        <f>ROUND(I245*H245,2)</f>
        <v>0</v>
      </c>
      <c r="BL245" s="18" t="s">
        <v>94</v>
      </c>
      <c r="BM245" s="226" t="s">
        <v>1346</v>
      </c>
    </row>
    <row r="246" s="2" customFormat="1">
      <c r="A246" s="40"/>
      <c r="B246" s="41"/>
      <c r="C246" s="42"/>
      <c r="D246" s="249" t="s">
        <v>676</v>
      </c>
      <c r="E246" s="42"/>
      <c r="F246" s="250" t="s">
        <v>1347</v>
      </c>
      <c r="G246" s="42"/>
      <c r="H246" s="42"/>
      <c r="I246" s="230"/>
      <c r="J246" s="42"/>
      <c r="K246" s="42"/>
      <c r="L246" s="46"/>
      <c r="M246" s="231"/>
      <c r="N246" s="232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8" t="s">
        <v>676</v>
      </c>
      <c r="AU246" s="18" t="s">
        <v>84</v>
      </c>
    </row>
    <row r="247" s="15" customFormat="1">
      <c r="A247" s="15"/>
      <c r="B247" s="273"/>
      <c r="C247" s="274"/>
      <c r="D247" s="228" t="s">
        <v>688</v>
      </c>
      <c r="E247" s="275" t="s">
        <v>32</v>
      </c>
      <c r="F247" s="276" t="s">
        <v>1348</v>
      </c>
      <c r="G247" s="274"/>
      <c r="H247" s="275" t="s">
        <v>32</v>
      </c>
      <c r="I247" s="277"/>
      <c r="J247" s="274"/>
      <c r="K247" s="274"/>
      <c r="L247" s="278"/>
      <c r="M247" s="279"/>
      <c r="N247" s="280"/>
      <c r="O247" s="280"/>
      <c r="P247" s="280"/>
      <c r="Q247" s="280"/>
      <c r="R247" s="280"/>
      <c r="S247" s="280"/>
      <c r="T247" s="281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82" t="s">
        <v>688</v>
      </c>
      <c r="AU247" s="282" t="s">
        <v>84</v>
      </c>
      <c r="AV247" s="15" t="s">
        <v>82</v>
      </c>
      <c r="AW247" s="15" t="s">
        <v>37</v>
      </c>
      <c r="AX247" s="15" t="s">
        <v>75</v>
      </c>
      <c r="AY247" s="282" t="s">
        <v>157</v>
      </c>
    </row>
    <row r="248" s="13" customFormat="1">
      <c r="A248" s="13"/>
      <c r="B248" s="251"/>
      <c r="C248" s="252"/>
      <c r="D248" s="228" t="s">
        <v>688</v>
      </c>
      <c r="E248" s="253" t="s">
        <v>32</v>
      </c>
      <c r="F248" s="254" t="s">
        <v>1349</v>
      </c>
      <c r="G248" s="252"/>
      <c r="H248" s="255">
        <v>16.699999999999999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1" t="s">
        <v>688</v>
      </c>
      <c r="AU248" s="261" t="s">
        <v>84</v>
      </c>
      <c r="AV248" s="13" t="s">
        <v>84</v>
      </c>
      <c r="AW248" s="13" t="s">
        <v>37</v>
      </c>
      <c r="AX248" s="13" t="s">
        <v>75</v>
      </c>
      <c r="AY248" s="261" t="s">
        <v>157</v>
      </c>
    </row>
    <row r="249" s="14" customFormat="1">
      <c r="A249" s="14"/>
      <c r="B249" s="262"/>
      <c r="C249" s="263"/>
      <c r="D249" s="228" t="s">
        <v>688</v>
      </c>
      <c r="E249" s="264" t="s">
        <v>32</v>
      </c>
      <c r="F249" s="265" t="s">
        <v>700</v>
      </c>
      <c r="G249" s="263"/>
      <c r="H249" s="266">
        <v>16.699999999999999</v>
      </c>
      <c r="I249" s="267"/>
      <c r="J249" s="263"/>
      <c r="K249" s="263"/>
      <c r="L249" s="268"/>
      <c r="M249" s="269"/>
      <c r="N249" s="270"/>
      <c r="O249" s="270"/>
      <c r="P249" s="270"/>
      <c r="Q249" s="270"/>
      <c r="R249" s="270"/>
      <c r="S249" s="270"/>
      <c r="T249" s="27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2" t="s">
        <v>688</v>
      </c>
      <c r="AU249" s="272" t="s">
        <v>84</v>
      </c>
      <c r="AV249" s="14" t="s">
        <v>94</v>
      </c>
      <c r="AW249" s="14" t="s">
        <v>37</v>
      </c>
      <c r="AX249" s="14" t="s">
        <v>82</v>
      </c>
      <c r="AY249" s="272" t="s">
        <v>157</v>
      </c>
    </row>
    <row r="250" s="2" customFormat="1" ht="24.15" customHeight="1">
      <c r="A250" s="40"/>
      <c r="B250" s="41"/>
      <c r="C250" s="233" t="s">
        <v>280</v>
      </c>
      <c r="D250" s="233" t="s">
        <v>184</v>
      </c>
      <c r="E250" s="234" t="s">
        <v>1350</v>
      </c>
      <c r="F250" s="235" t="s">
        <v>1351</v>
      </c>
      <c r="G250" s="236" t="s">
        <v>724</v>
      </c>
      <c r="H250" s="237">
        <v>59.600000000000001</v>
      </c>
      <c r="I250" s="238"/>
      <c r="J250" s="239">
        <f>ROUND(I250*H250,2)</f>
        <v>0</v>
      </c>
      <c r="K250" s="235" t="s">
        <v>674</v>
      </c>
      <c r="L250" s="46"/>
      <c r="M250" s="240" t="s">
        <v>32</v>
      </c>
      <c r="N250" s="241" t="s">
        <v>46</v>
      </c>
      <c r="O250" s="86"/>
      <c r="P250" s="224">
        <f>O250*H250</f>
        <v>0</v>
      </c>
      <c r="Q250" s="224">
        <v>0.39800000000000002</v>
      </c>
      <c r="R250" s="224">
        <f>Q250*H250</f>
        <v>23.720800000000001</v>
      </c>
      <c r="S250" s="224">
        <v>0</v>
      </c>
      <c r="T250" s="225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6" t="s">
        <v>94</v>
      </c>
      <c r="AT250" s="226" t="s">
        <v>184</v>
      </c>
      <c r="AU250" s="226" t="s">
        <v>84</v>
      </c>
      <c r="AY250" s="18" t="s">
        <v>157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8" t="s">
        <v>82</v>
      </c>
      <c r="BK250" s="227">
        <f>ROUND(I250*H250,2)</f>
        <v>0</v>
      </c>
      <c r="BL250" s="18" t="s">
        <v>94</v>
      </c>
      <c r="BM250" s="226" t="s">
        <v>1352</v>
      </c>
    </row>
    <row r="251" s="2" customFormat="1">
      <c r="A251" s="40"/>
      <c r="B251" s="41"/>
      <c r="C251" s="42"/>
      <c r="D251" s="249" t="s">
        <v>676</v>
      </c>
      <c r="E251" s="42"/>
      <c r="F251" s="250" t="s">
        <v>1353</v>
      </c>
      <c r="G251" s="42"/>
      <c r="H251" s="42"/>
      <c r="I251" s="230"/>
      <c r="J251" s="42"/>
      <c r="K251" s="42"/>
      <c r="L251" s="46"/>
      <c r="M251" s="231"/>
      <c r="N251" s="232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8" t="s">
        <v>676</v>
      </c>
      <c r="AU251" s="18" t="s">
        <v>84</v>
      </c>
    </row>
    <row r="252" s="13" customFormat="1">
      <c r="A252" s="13"/>
      <c r="B252" s="251"/>
      <c r="C252" s="252"/>
      <c r="D252" s="228" t="s">
        <v>688</v>
      </c>
      <c r="E252" s="253" t="s">
        <v>32</v>
      </c>
      <c r="F252" s="254" t="s">
        <v>1354</v>
      </c>
      <c r="G252" s="252"/>
      <c r="H252" s="255">
        <v>59.600000000000001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1" t="s">
        <v>688</v>
      </c>
      <c r="AU252" s="261" t="s">
        <v>84</v>
      </c>
      <c r="AV252" s="13" t="s">
        <v>84</v>
      </c>
      <c r="AW252" s="13" t="s">
        <v>37</v>
      </c>
      <c r="AX252" s="13" t="s">
        <v>82</v>
      </c>
      <c r="AY252" s="261" t="s">
        <v>157</v>
      </c>
    </row>
    <row r="253" s="2" customFormat="1" ht="37.8" customHeight="1">
      <c r="A253" s="40"/>
      <c r="B253" s="41"/>
      <c r="C253" s="233" t="s">
        <v>284</v>
      </c>
      <c r="D253" s="233" t="s">
        <v>184</v>
      </c>
      <c r="E253" s="234" t="s">
        <v>1355</v>
      </c>
      <c r="F253" s="235" t="s">
        <v>1356</v>
      </c>
      <c r="G253" s="236" t="s">
        <v>724</v>
      </c>
      <c r="H253" s="237">
        <v>16.699999999999999</v>
      </c>
      <c r="I253" s="238"/>
      <c r="J253" s="239">
        <f>ROUND(I253*H253,2)</f>
        <v>0</v>
      </c>
      <c r="K253" s="235" t="s">
        <v>674</v>
      </c>
      <c r="L253" s="46"/>
      <c r="M253" s="240" t="s">
        <v>32</v>
      </c>
      <c r="N253" s="241" t="s">
        <v>46</v>
      </c>
      <c r="O253" s="86"/>
      <c r="P253" s="224">
        <f>O253*H253</f>
        <v>0</v>
      </c>
      <c r="Q253" s="224">
        <v>0.088800000000000004</v>
      </c>
      <c r="R253" s="224">
        <f>Q253*H253</f>
        <v>1.4829600000000001</v>
      </c>
      <c r="S253" s="224">
        <v>0</v>
      </c>
      <c r="T253" s="225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6" t="s">
        <v>94</v>
      </c>
      <c r="AT253" s="226" t="s">
        <v>184</v>
      </c>
      <c r="AU253" s="226" t="s">
        <v>84</v>
      </c>
      <c r="AY253" s="18" t="s">
        <v>157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8" t="s">
        <v>82</v>
      </c>
      <c r="BK253" s="227">
        <f>ROUND(I253*H253,2)</f>
        <v>0</v>
      </c>
      <c r="BL253" s="18" t="s">
        <v>94</v>
      </c>
      <c r="BM253" s="226" t="s">
        <v>1357</v>
      </c>
    </row>
    <row r="254" s="2" customFormat="1">
      <c r="A254" s="40"/>
      <c r="B254" s="41"/>
      <c r="C254" s="42"/>
      <c r="D254" s="249" t="s">
        <v>676</v>
      </c>
      <c r="E254" s="42"/>
      <c r="F254" s="250" t="s">
        <v>1358</v>
      </c>
      <c r="G254" s="42"/>
      <c r="H254" s="42"/>
      <c r="I254" s="230"/>
      <c r="J254" s="42"/>
      <c r="K254" s="42"/>
      <c r="L254" s="46"/>
      <c r="M254" s="231"/>
      <c r="N254" s="232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8" t="s">
        <v>676</v>
      </c>
      <c r="AU254" s="18" t="s">
        <v>84</v>
      </c>
    </row>
    <row r="255" s="13" customFormat="1">
      <c r="A255" s="13"/>
      <c r="B255" s="251"/>
      <c r="C255" s="252"/>
      <c r="D255" s="228" t="s">
        <v>688</v>
      </c>
      <c r="E255" s="253" t="s">
        <v>32</v>
      </c>
      <c r="F255" s="254" t="s">
        <v>1349</v>
      </c>
      <c r="G255" s="252"/>
      <c r="H255" s="255">
        <v>16.699999999999999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1" t="s">
        <v>688</v>
      </c>
      <c r="AU255" s="261" t="s">
        <v>84</v>
      </c>
      <c r="AV255" s="13" t="s">
        <v>84</v>
      </c>
      <c r="AW255" s="13" t="s">
        <v>37</v>
      </c>
      <c r="AX255" s="13" t="s">
        <v>75</v>
      </c>
      <c r="AY255" s="261" t="s">
        <v>157</v>
      </c>
    </row>
    <row r="256" s="14" customFormat="1">
      <c r="A256" s="14"/>
      <c r="B256" s="262"/>
      <c r="C256" s="263"/>
      <c r="D256" s="228" t="s">
        <v>688</v>
      </c>
      <c r="E256" s="264" t="s">
        <v>32</v>
      </c>
      <c r="F256" s="265" t="s">
        <v>700</v>
      </c>
      <c r="G256" s="263"/>
      <c r="H256" s="266">
        <v>16.699999999999999</v>
      </c>
      <c r="I256" s="267"/>
      <c r="J256" s="263"/>
      <c r="K256" s="263"/>
      <c r="L256" s="268"/>
      <c r="M256" s="269"/>
      <c r="N256" s="270"/>
      <c r="O256" s="270"/>
      <c r="P256" s="270"/>
      <c r="Q256" s="270"/>
      <c r="R256" s="270"/>
      <c r="S256" s="270"/>
      <c r="T256" s="27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2" t="s">
        <v>688</v>
      </c>
      <c r="AU256" s="272" t="s">
        <v>84</v>
      </c>
      <c r="AV256" s="14" t="s">
        <v>94</v>
      </c>
      <c r="AW256" s="14" t="s">
        <v>37</v>
      </c>
      <c r="AX256" s="14" t="s">
        <v>82</v>
      </c>
      <c r="AY256" s="272" t="s">
        <v>157</v>
      </c>
    </row>
    <row r="257" s="2" customFormat="1" ht="16.5" customHeight="1">
      <c r="A257" s="40"/>
      <c r="B257" s="41"/>
      <c r="C257" s="214" t="s">
        <v>288</v>
      </c>
      <c r="D257" s="214" t="s">
        <v>158</v>
      </c>
      <c r="E257" s="215" t="s">
        <v>1359</v>
      </c>
      <c r="F257" s="216" t="s">
        <v>1360</v>
      </c>
      <c r="G257" s="217" t="s">
        <v>724</v>
      </c>
      <c r="H257" s="218">
        <v>17.201000000000001</v>
      </c>
      <c r="I257" s="219"/>
      <c r="J257" s="220">
        <f>ROUND(I257*H257,2)</f>
        <v>0</v>
      </c>
      <c r="K257" s="216" t="s">
        <v>32</v>
      </c>
      <c r="L257" s="221"/>
      <c r="M257" s="222" t="s">
        <v>32</v>
      </c>
      <c r="N257" s="223" t="s">
        <v>46</v>
      </c>
      <c r="O257" s="86"/>
      <c r="P257" s="224">
        <f>O257*H257</f>
        <v>0</v>
      </c>
      <c r="Q257" s="224">
        <v>0.108</v>
      </c>
      <c r="R257" s="224">
        <f>Q257*H257</f>
        <v>1.8577080000000001</v>
      </c>
      <c r="S257" s="224">
        <v>0</v>
      </c>
      <c r="T257" s="22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6" t="s">
        <v>193</v>
      </c>
      <c r="AT257" s="226" t="s">
        <v>158</v>
      </c>
      <c r="AU257" s="226" t="s">
        <v>84</v>
      </c>
      <c r="AY257" s="18" t="s">
        <v>157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8" t="s">
        <v>82</v>
      </c>
      <c r="BK257" s="227">
        <f>ROUND(I257*H257,2)</f>
        <v>0</v>
      </c>
      <c r="BL257" s="18" t="s">
        <v>94</v>
      </c>
      <c r="BM257" s="226" t="s">
        <v>1361</v>
      </c>
    </row>
    <row r="258" s="13" customFormat="1">
      <c r="A258" s="13"/>
      <c r="B258" s="251"/>
      <c r="C258" s="252"/>
      <c r="D258" s="228" t="s">
        <v>688</v>
      </c>
      <c r="E258" s="252"/>
      <c r="F258" s="254" t="s">
        <v>1362</v>
      </c>
      <c r="G258" s="252"/>
      <c r="H258" s="255">
        <v>17.201000000000001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1" t="s">
        <v>688</v>
      </c>
      <c r="AU258" s="261" t="s">
        <v>84</v>
      </c>
      <c r="AV258" s="13" t="s">
        <v>84</v>
      </c>
      <c r="AW258" s="13" t="s">
        <v>4</v>
      </c>
      <c r="AX258" s="13" t="s">
        <v>82</v>
      </c>
      <c r="AY258" s="261" t="s">
        <v>157</v>
      </c>
    </row>
    <row r="259" s="12" customFormat="1" ht="22.8" customHeight="1">
      <c r="A259" s="12"/>
      <c r="B259" s="200"/>
      <c r="C259" s="201"/>
      <c r="D259" s="202" t="s">
        <v>74</v>
      </c>
      <c r="E259" s="242" t="s">
        <v>197</v>
      </c>
      <c r="F259" s="242" t="s">
        <v>683</v>
      </c>
      <c r="G259" s="201"/>
      <c r="H259" s="201"/>
      <c r="I259" s="204"/>
      <c r="J259" s="243">
        <f>BK259</f>
        <v>0</v>
      </c>
      <c r="K259" s="201"/>
      <c r="L259" s="206"/>
      <c r="M259" s="207"/>
      <c r="N259" s="208"/>
      <c r="O259" s="208"/>
      <c r="P259" s="209">
        <f>SUM(P260:P270)</f>
        <v>0</v>
      </c>
      <c r="Q259" s="208"/>
      <c r="R259" s="209">
        <f>SUM(R260:R270)</f>
        <v>5.9534750000000001</v>
      </c>
      <c r="S259" s="208"/>
      <c r="T259" s="210">
        <f>SUM(T260:T270)</f>
        <v>6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1" t="s">
        <v>82</v>
      </c>
      <c r="AT259" s="212" t="s">
        <v>74</v>
      </c>
      <c r="AU259" s="212" t="s">
        <v>82</v>
      </c>
      <c r="AY259" s="211" t="s">
        <v>157</v>
      </c>
      <c r="BK259" s="213">
        <f>SUM(BK260:BK270)</f>
        <v>0</v>
      </c>
    </row>
    <row r="260" s="2" customFormat="1" ht="24.15" customHeight="1">
      <c r="A260" s="40"/>
      <c r="B260" s="41"/>
      <c r="C260" s="233" t="s">
        <v>292</v>
      </c>
      <c r="D260" s="233" t="s">
        <v>184</v>
      </c>
      <c r="E260" s="234" t="s">
        <v>1363</v>
      </c>
      <c r="F260" s="235" t="s">
        <v>1364</v>
      </c>
      <c r="G260" s="236" t="s">
        <v>939</v>
      </c>
      <c r="H260" s="237">
        <v>27.5</v>
      </c>
      <c r="I260" s="238"/>
      <c r="J260" s="239">
        <f>ROUND(I260*H260,2)</f>
        <v>0</v>
      </c>
      <c r="K260" s="235" t="s">
        <v>674</v>
      </c>
      <c r="L260" s="46"/>
      <c r="M260" s="240" t="s">
        <v>32</v>
      </c>
      <c r="N260" s="241" t="s">
        <v>46</v>
      </c>
      <c r="O260" s="86"/>
      <c r="P260" s="224">
        <f>O260*H260</f>
        <v>0</v>
      </c>
      <c r="Q260" s="224">
        <v>0.16849</v>
      </c>
      <c r="R260" s="224">
        <f>Q260*H260</f>
        <v>4.6334749999999998</v>
      </c>
      <c r="S260" s="224">
        <v>0</v>
      </c>
      <c r="T260" s="225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6" t="s">
        <v>94</v>
      </c>
      <c r="AT260" s="226" t="s">
        <v>184</v>
      </c>
      <c r="AU260" s="226" t="s">
        <v>84</v>
      </c>
      <c r="AY260" s="18" t="s">
        <v>157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8" t="s">
        <v>82</v>
      </c>
      <c r="BK260" s="227">
        <f>ROUND(I260*H260,2)</f>
        <v>0</v>
      </c>
      <c r="BL260" s="18" t="s">
        <v>94</v>
      </c>
      <c r="BM260" s="226" t="s">
        <v>1365</v>
      </c>
    </row>
    <row r="261" s="2" customFormat="1">
      <c r="A261" s="40"/>
      <c r="B261" s="41"/>
      <c r="C261" s="42"/>
      <c r="D261" s="249" t="s">
        <v>676</v>
      </c>
      <c r="E261" s="42"/>
      <c r="F261" s="250" t="s">
        <v>1366</v>
      </c>
      <c r="G261" s="42"/>
      <c r="H261" s="42"/>
      <c r="I261" s="230"/>
      <c r="J261" s="42"/>
      <c r="K261" s="42"/>
      <c r="L261" s="46"/>
      <c r="M261" s="231"/>
      <c r="N261" s="232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8" t="s">
        <v>676</v>
      </c>
      <c r="AU261" s="18" t="s">
        <v>84</v>
      </c>
    </row>
    <row r="262" s="15" customFormat="1">
      <c r="A262" s="15"/>
      <c r="B262" s="273"/>
      <c r="C262" s="274"/>
      <c r="D262" s="228" t="s">
        <v>688</v>
      </c>
      <c r="E262" s="275" t="s">
        <v>32</v>
      </c>
      <c r="F262" s="276" t="s">
        <v>1367</v>
      </c>
      <c r="G262" s="274"/>
      <c r="H262" s="275" t="s">
        <v>32</v>
      </c>
      <c r="I262" s="277"/>
      <c r="J262" s="274"/>
      <c r="K262" s="274"/>
      <c r="L262" s="278"/>
      <c r="M262" s="279"/>
      <c r="N262" s="280"/>
      <c r="O262" s="280"/>
      <c r="P262" s="280"/>
      <c r="Q262" s="280"/>
      <c r="R262" s="280"/>
      <c r="S262" s="280"/>
      <c r="T262" s="281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82" t="s">
        <v>688</v>
      </c>
      <c r="AU262" s="282" t="s">
        <v>84</v>
      </c>
      <c r="AV262" s="15" t="s">
        <v>82</v>
      </c>
      <c r="AW262" s="15" t="s">
        <v>37</v>
      </c>
      <c r="AX262" s="15" t="s">
        <v>75</v>
      </c>
      <c r="AY262" s="282" t="s">
        <v>157</v>
      </c>
    </row>
    <row r="263" s="13" customFormat="1">
      <c r="A263" s="13"/>
      <c r="B263" s="251"/>
      <c r="C263" s="252"/>
      <c r="D263" s="228" t="s">
        <v>688</v>
      </c>
      <c r="E263" s="253" t="s">
        <v>32</v>
      </c>
      <c r="F263" s="254" t="s">
        <v>1368</v>
      </c>
      <c r="G263" s="252"/>
      <c r="H263" s="255">
        <v>27.5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1" t="s">
        <v>688</v>
      </c>
      <c r="AU263" s="261" t="s">
        <v>84</v>
      </c>
      <c r="AV263" s="13" t="s">
        <v>84</v>
      </c>
      <c r="AW263" s="13" t="s">
        <v>37</v>
      </c>
      <c r="AX263" s="13" t="s">
        <v>75</v>
      </c>
      <c r="AY263" s="261" t="s">
        <v>157</v>
      </c>
    </row>
    <row r="264" s="14" customFormat="1">
      <c r="A264" s="14"/>
      <c r="B264" s="262"/>
      <c r="C264" s="263"/>
      <c r="D264" s="228" t="s">
        <v>688</v>
      </c>
      <c r="E264" s="264" t="s">
        <v>32</v>
      </c>
      <c r="F264" s="265" t="s">
        <v>700</v>
      </c>
      <c r="G264" s="263"/>
      <c r="H264" s="266">
        <v>27.5</v>
      </c>
      <c r="I264" s="267"/>
      <c r="J264" s="263"/>
      <c r="K264" s="263"/>
      <c r="L264" s="268"/>
      <c r="M264" s="269"/>
      <c r="N264" s="270"/>
      <c r="O264" s="270"/>
      <c r="P264" s="270"/>
      <c r="Q264" s="270"/>
      <c r="R264" s="270"/>
      <c r="S264" s="270"/>
      <c r="T264" s="27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2" t="s">
        <v>688</v>
      </c>
      <c r="AU264" s="272" t="s">
        <v>84</v>
      </c>
      <c r="AV264" s="14" t="s">
        <v>94</v>
      </c>
      <c r="AW264" s="14" t="s">
        <v>37</v>
      </c>
      <c r="AX264" s="14" t="s">
        <v>82</v>
      </c>
      <c r="AY264" s="272" t="s">
        <v>157</v>
      </c>
    </row>
    <row r="265" s="2" customFormat="1" ht="16.5" customHeight="1">
      <c r="A265" s="40"/>
      <c r="B265" s="41"/>
      <c r="C265" s="214" t="s">
        <v>296</v>
      </c>
      <c r="D265" s="214" t="s">
        <v>158</v>
      </c>
      <c r="E265" s="215" t="s">
        <v>1369</v>
      </c>
      <c r="F265" s="216" t="s">
        <v>1370</v>
      </c>
      <c r="G265" s="217" t="s">
        <v>939</v>
      </c>
      <c r="H265" s="218">
        <v>27.5</v>
      </c>
      <c r="I265" s="219"/>
      <c r="J265" s="220">
        <f>ROUND(I265*H265,2)</f>
        <v>0</v>
      </c>
      <c r="K265" s="216" t="s">
        <v>674</v>
      </c>
      <c r="L265" s="221"/>
      <c r="M265" s="222" t="s">
        <v>32</v>
      </c>
      <c r="N265" s="223" t="s">
        <v>46</v>
      </c>
      <c r="O265" s="86"/>
      <c r="P265" s="224">
        <f>O265*H265</f>
        <v>0</v>
      </c>
      <c r="Q265" s="224">
        <v>0.048000000000000001</v>
      </c>
      <c r="R265" s="224">
        <f>Q265*H265</f>
        <v>1.3200000000000001</v>
      </c>
      <c r="S265" s="224">
        <v>0</v>
      </c>
      <c r="T265" s="225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6" t="s">
        <v>162</v>
      </c>
      <c r="AT265" s="226" t="s">
        <v>158</v>
      </c>
      <c r="AU265" s="226" t="s">
        <v>84</v>
      </c>
      <c r="AY265" s="18" t="s">
        <v>157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8" t="s">
        <v>82</v>
      </c>
      <c r="BK265" s="227">
        <f>ROUND(I265*H265,2)</f>
        <v>0</v>
      </c>
      <c r="BL265" s="18" t="s">
        <v>162</v>
      </c>
      <c r="BM265" s="226" t="s">
        <v>1371</v>
      </c>
    </row>
    <row r="266" s="2" customFormat="1" ht="16.5" customHeight="1">
      <c r="A266" s="40"/>
      <c r="B266" s="41"/>
      <c r="C266" s="233" t="s">
        <v>300</v>
      </c>
      <c r="D266" s="233" t="s">
        <v>184</v>
      </c>
      <c r="E266" s="234" t="s">
        <v>684</v>
      </c>
      <c r="F266" s="235" t="s">
        <v>685</v>
      </c>
      <c r="G266" s="236" t="s">
        <v>673</v>
      </c>
      <c r="H266" s="237">
        <v>3</v>
      </c>
      <c r="I266" s="238"/>
      <c r="J266" s="239">
        <f>ROUND(I266*H266,2)</f>
        <v>0</v>
      </c>
      <c r="K266" s="235" t="s">
        <v>674</v>
      </c>
      <c r="L266" s="46"/>
      <c r="M266" s="240" t="s">
        <v>32</v>
      </c>
      <c r="N266" s="241" t="s">
        <v>46</v>
      </c>
      <c r="O266" s="86"/>
      <c r="P266" s="224">
        <f>O266*H266</f>
        <v>0</v>
      </c>
      <c r="Q266" s="224">
        <v>0</v>
      </c>
      <c r="R266" s="224">
        <f>Q266*H266</f>
        <v>0</v>
      </c>
      <c r="S266" s="224">
        <v>2</v>
      </c>
      <c r="T266" s="225">
        <f>S266*H266</f>
        <v>6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6" t="s">
        <v>94</v>
      </c>
      <c r="AT266" s="226" t="s">
        <v>184</v>
      </c>
      <c r="AU266" s="226" t="s">
        <v>84</v>
      </c>
      <c r="AY266" s="18" t="s">
        <v>157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8" t="s">
        <v>82</v>
      </c>
      <c r="BK266" s="227">
        <f>ROUND(I266*H266,2)</f>
        <v>0</v>
      </c>
      <c r="BL266" s="18" t="s">
        <v>94</v>
      </c>
      <c r="BM266" s="226" t="s">
        <v>1372</v>
      </c>
    </row>
    <row r="267" s="2" customFormat="1">
      <c r="A267" s="40"/>
      <c r="B267" s="41"/>
      <c r="C267" s="42"/>
      <c r="D267" s="249" t="s">
        <v>676</v>
      </c>
      <c r="E267" s="42"/>
      <c r="F267" s="250" t="s">
        <v>687</v>
      </c>
      <c r="G267" s="42"/>
      <c r="H267" s="42"/>
      <c r="I267" s="230"/>
      <c r="J267" s="42"/>
      <c r="K267" s="42"/>
      <c r="L267" s="46"/>
      <c r="M267" s="231"/>
      <c r="N267" s="232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8" t="s">
        <v>676</v>
      </c>
      <c r="AU267" s="18" t="s">
        <v>84</v>
      </c>
    </row>
    <row r="268" s="15" customFormat="1">
      <c r="A268" s="15"/>
      <c r="B268" s="273"/>
      <c r="C268" s="274"/>
      <c r="D268" s="228" t="s">
        <v>688</v>
      </c>
      <c r="E268" s="275" t="s">
        <v>32</v>
      </c>
      <c r="F268" s="276" t="s">
        <v>1373</v>
      </c>
      <c r="G268" s="274"/>
      <c r="H268" s="275" t="s">
        <v>32</v>
      </c>
      <c r="I268" s="277"/>
      <c r="J268" s="274"/>
      <c r="K268" s="274"/>
      <c r="L268" s="278"/>
      <c r="M268" s="279"/>
      <c r="N268" s="280"/>
      <c r="O268" s="280"/>
      <c r="P268" s="280"/>
      <c r="Q268" s="280"/>
      <c r="R268" s="280"/>
      <c r="S268" s="280"/>
      <c r="T268" s="281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82" t="s">
        <v>688</v>
      </c>
      <c r="AU268" s="282" t="s">
        <v>84</v>
      </c>
      <c r="AV268" s="15" t="s">
        <v>82</v>
      </c>
      <c r="AW268" s="15" t="s">
        <v>37</v>
      </c>
      <c r="AX268" s="15" t="s">
        <v>75</v>
      </c>
      <c r="AY268" s="282" t="s">
        <v>157</v>
      </c>
    </row>
    <row r="269" s="13" customFormat="1">
      <c r="A269" s="13"/>
      <c r="B269" s="251"/>
      <c r="C269" s="252"/>
      <c r="D269" s="228" t="s">
        <v>688</v>
      </c>
      <c r="E269" s="253" t="s">
        <v>32</v>
      </c>
      <c r="F269" s="254" t="s">
        <v>1374</v>
      </c>
      <c r="G269" s="252"/>
      <c r="H269" s="255">
        <v>3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1" t="s">
        <v>688</v>
      </c>
      <c r="AU269" s="261" t="s">
        <v>84</v>
      </c>
      <c r="AV269" s="13" t="s">
        <v>84</v>
      </c>
      <c r="AW269" s="13" t="s">
        <v>37</v>
      </c>
      <c r="AX269" s="13" t="s">
        <v>75</v>
      </c>
      <c r="AY269" s="261" t="s">
        <v>157</v>
      </c>
    </row>
    <row r="270" s="14" customFormat="1">
      <c r="A270" s="14"/>
      <c r="B270" s="262"/>
      <c r="C270" s="263"/>
      <c r="D270" s="228" t="s">
        <v>688</v>
      </c>
      <c r="E270" s="264" t="s">
        <v>32</v>
      </c>
      <c r="F270" s="265" t="s">
        <v>700</v>
      </c>
      <c r="G270" s="263"/>
      <c r="H270" s="266">
        <v>3</v>
      </c>
      <c r="I270" s="267"/>
      <c r="J270" s="263"/>
      <c r="K270" s="263"/>
      <c r="L270" s="268"/>
      <c r="M270" s="269"/>
      <c r="N270" s="270"/>
      <c r="O270" s="270"/>
      <c r="P270" s="270"/>
      <c r="Q270" s="270"/>
      <c r="R270" s="270"/>
      <c r="S270" s="270"/>
      <c r="T270" s="27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2" t="s">
        <v>688</v>
      </c>
      <c r="AU270" s="272" t="s">
        <v>84</v>
      </c>
      <c r="AV270" s="14" t="s">
        <v>94</v>
      </c>
      <c r="AW270" s="14" t="s">
        <v>37</v>
      </c>
      <c r="AX270" s="14" t="s">
        <v>82</v>
      </c>
      <c r="AY270" s="272" t="s">
        <v>157</v>
      </c>
    </row>
    <row r="271" s="12" customFormat="1" ht="22.8" customHeight="1">
      <c r="A271" s="12"/>
      <c r="B271" s="200"/>
      <c r="C271" s="201"/>
      <c r="D271" s="202" t="s">
        <v>74</v>
      </c>
      <c r="E271" s="242" t="s">
        <v>690</v>
      </c>
      <c r="F271" s="242" t="s">
        <v>691</v>
      </c>
      <c r="G271" s="201"/>
      <c r="H271" s="201"/>
      <c r="I271" s="204"/>
      <c r="J271" s="243">
        <f>BK271</f>
        <v>0</v>
      </c>
      <c r="K271" s="201"/>
      <c r="L271" s="206"/>
      <c r="M271" s="207"/>
      <c r="N271" s="208"/>
      <c r="O271" s="208"/>
      <c r="P271" s="209">
        <f>SUM(P272:P281)</f>
        <v>0</v>
      </c>
      <c r="Q271" s="208"/>
      <c r="R271" s="209">
        <f>SUM(R272:R281)</f>
        <v>0</v>
      </c>
      <c r="S271" s="208"/>
      <c r="T271" s="210">
        <f>SUM(T272:T281)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1" t="s">
        <v>82</v>
      </c>
      <c r="AT271" s="212" t="s">
        <v>74</v>
      </c>
      <c r="AU271" s="212" t="s">
        <v>82</v>
      </c>
      <c r="AY271" s="211" t="s">
        <v>157</v>
      </c>
      <c r="BK271" s="213">
        <f>SUM(BK272:BK281)</f>
        <v>0</v>
      </c>
    </row>
    <row r="272" s="2" customFormat="1" ht="24.15" customHeight="1">
      <c r="A272" s="40"/>
      <c r="B272" s="41"/>
      <c r="C272" s="233" t="s">
        <v>304</v>
      </c>
      <c r="D272" s="233" t="s">
        <v>184</v>
      </c>
      <c r="E272" s="234" t="s">
        <v>692</v>
      </c>
      <c r="F272" s="235" t="s">
        <v>693</v>
      </c>
      <c r="G272" s="236" t="s">
        <v>694</v>
      </c>
      <c r="H272" s="237">
        <v>6</v>
      </c>
      <c r="I272" s="238"/>
      <c r="J272" s="239">
        <f>ROUND(I272*H272,2)</f>
        <v>0</v>
      </c>
      <c r="K272" s="235" t="s">
        <v>674</v>
      </c>
      <c r="L272" s="46"/>
      <c r="M272" s="240" t="s">
        <v>32</v>
      </c>
      <c r="N272" s="241" t="s">
        <v>46</v>
      </c>
      <c r="O272" s="86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6" t="s">
        <v>94</v>
      </c>
      <c r="AT272" s="226" t="s">
        <v>184</v>
      </c>
      <c r="AU272" s="226" t="s">
        <v>84</v>
      </c>
      <c r="AY272" s="18" t="s">
        <v>157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8" t="s">
        <v>82</v>
      </c>
      <c r="BK272" s="227">
        <f>ROUND(I272*H272,2)</f>
        <v>0</v>
      </c>
      <c r="BL272" s="18" t="s">
        <v>94</v>
      </c>
      <c r="BM272" s="226" t="s">
        <v>1375</v>
      </c>
    </row>
    <row r="273" s="2" customFormat="1">
      <c r="A273" s="40"/>
      <c r="B273" s="41"/>
      <c r="C273" s="42"/>
      <c r="D273" s="249" t="s">
        <v>676</v>
      </c>
      <c r="E273" s="42"/>
      <c r="F273" s="250" t="s">
        <v>696</v>
      </c>
      <c r="G273" s="42"/>
      <c r="H273" s="42"/>
      <c r="I273" s="230"/>
      <c r="J273" s="42"/>
      <c r="K273" s="42"/>
      <c r="L273" s="46"/>
      <c r="M273" s="231"/>
      <c r="N273" s="232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8" t="s">
        <v>676</v>
      </c>
      <c r="AU273" s="18" t="s">
        <v>84</v>
      </c>
    </row>
    <row r="274" s="2" customFormat="1" ht="24.15" customHeight="1">
      <c r="A274" s="40"/>
      <c r="B274" s="41"/>
      <c r="C274" s="233" t="s">
        <v>308</v>
      </c>
      <c r="D274" s="233" t="s">
        <v>184</v>
      </c>
      <c r="E274" s="234" t="s">
        <v>701</v>
      </c>
      <c r="F274" s="235" t="s">
        <v>702</v>
      </c>
      <c r="G274" s="236" t="s">
        <v>694</v>
      </c>
      <c r="H274" s="237">
        <v>84</v>
      </c>
      <c r="I274" s="238"/>
      <c r="J274" s="239">
        <f>ROUND(I274*H274,2)</f>
        <v>0</v>
      </c>
      <c r="K274" s="235" t="s">
        <v>674</v>
      </c>
      <c r="L274" s="46"/>
      <c r="M274" s="240" t="s">
        <v>32</v>
      </c>
      <c r="N274" s="241" t="s">
        <v>46</v>
      </c>
      <c r="O274" s="86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6" t="s">
        <v>94</v>
      </c>
      <c r="AT274" s="226" t="s">
        <v>184</v>
      </c>
      <c r="AU274" s="226" t="s">
        <v>84</v>
      </c>
      <c r="AY274" s="18" t="s">
        <v>157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8" t="s">
        <v>82</v>
      </c>
      <c r="BK274" s="227">
        <f>ROUND(I274*H274,2)</f>
        <v>0</v>
      </c>
      <c r="BL274" s="18" t="s">
        <v>94</v>
      </c>
      <c r="BM274" s="226" t="s">
        <v>1376</v>
      </c>
    </row>
    <row r="275" s="2" customFormat="1">
      <c r="A275" s="40"/>
      <c r="B275" s="41"/>
      <c r="C275" s="42"/>
      <c r="D275" s="249" t="s">
        <v>676</v>
      </c>
      <c r="E275" s="42"/>
      <c r="F275" s="250" t="s">
        <v>704</v>
      </c>
      <c r="G275" s="42"/>
      <c r="H275" s="42"/>
      <c r="I275" s="230"/>
      <c r="J275" s="42"/>
      <c r="K275" s="42"/>
      <c r="L275" s="46"/>
      <c r="M275" s="231"/>
      <c r="N275" s="232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8" t="s">
        <v>676</v>
      </c>
      <c r="AU275" s="18" t="s">
        <v>84</v>
      </c>
    </row>
    <row r="276" s="15" customFormat="1">
      <c r="A276" s="15"/>
      <c r="B276" s="273"/>
      <c r="C276" s="274"/>
      <c r="D276" s="228" t="s">
        <v>688</v>
      </c>
      <c r="E276" s="275" t="s">
        <v>32</v>
      </c>
      <c r="F276" s="276" t="s">
        <v>1254</v>
      </c>
      <c r="G276" s="274"/>
      <c r="H276" s="275" t="s">
        <v>32</v>
      </c>
      <c r="I276" s="277"/>
      <c r="J276" s="274"/>
      <c r="K276" s="274"/>
      <c r="L276" s="278"/>
      <c r="M276" s="279"/>
      <c r="N276" s="280"/>
      <c r="O276" s="280"/>
      <c r="P276" s="280"/>
      <c r="Q276" s="280"/>
      <c r="R276" s="280"/>
      <c r="S276" s="280"/>
      <c r="T276" s="28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82" t="s">
        <v>688</v>
      </c>
      <c r="AU276" s="282" t="s">
        <v>84</v>
      </c>
      <c r="AV276" s="15" t="s">
        <v>82</v>
      </c>
      <c r="AW276" s="15" t="s">
        <v>37</v>
      </c>
      <c r="AX276" s="15" t="s">
        <v>75</v>
      </c>
      <c r="AY276" s="282" t="s">
        <v>157</v>
      </c>
    </row>
    <row r="277" s="13" customFormat="1">
      <c r="A277" s="13"/>
      <c r="B277" s="251"/>
      <c r="C277" s="252"/>
      <c r="D277" s="228" t="s">
        <v>688</v>
      </c>
      <c r="E277" s="253" t="s">
        <v>32</v>
      </c>
      <c r="F277" s="254" t="s">
        <v>1377</v>
      </c>
      <c r="G277" s="252"/>
      <c r="H277" s="255">
        <v>84</v>
      </c>
      <c r="I277" s="256"/>
      <c r="J277" s="252"/>
      <c r="K277" s="252"/>
      <c r="L277" s="257"/>
      <c r="M277" s="258"/>
      <c r="N277" s="259"/>
      <c r="O277" s="259"/>
      <c r="P277" s="259"/>
      <c r="Q277" s="259"/>
      <c r="R277" s="259"/>
      <c r="S277" s="259"/>
      <c r="T277" s="26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1" t="s">
        <v>688</v>
      </c>
      <c r="AU277" s="261" t="s">
        <v>84</v>
      </c>
      <c r="AV277" s="13" t="s">
        <v>84</v>
      </c>
      <c r="AW277" s="13" t="s">
        <v>37</v>
      </c>
      <c r="AX277" s="13" t="s">
        <v>75</v>
      </c>
      <c r="AY277" s="261" t="s">
        <v>157</v>
      </c>
    </row>
    <row r="278" s="14" customFormat="1">
      <c r="A278" s="14"/>
      <c r="B278" s="262"/>
      <c r="C278" s="263"/>
      <c r="D278" s="228" t="s">
        <v>688</v>
      </c>
      <c r="E278" s="264" t="s">
        <v>32</v>
      </c>
      <c r="F278" s="265" t="s">
        <v>700</v>
      </c>
      <c r="G278" s="263"/>
      <c r="H278" s="266">
        <v>84</v>
      </c>
      <c r="I278" s="267"/>
      <c r="J278" s="263"/>
      <c r="K278" s="263"/>
      <c r="L278" s="268"/>
      <c r="M278" s="269"/>
      <c r="N278" s="270"/>
      <c r="O278" s="270"/>
      <c r="P278" s="270"/>
      <c r="Q278" s="270"/>
      <c r="R278" s="270"/>
      <c r="S278" s="270"/>
      <c r="T278" s="27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2" t="s">
        <v>688</v>
      </c>
      <c r="AU278" s="272" t="s">
        <v>84</v>
      </c>
      <c r="AV278" s="14" t="s">
        <v>94</v>
      </c>
      <c r="AW278" s="14" t="s">
        <v>37</v>
      </c>
      <c r="AX278" s="14" t="s">
        <v>82</v>
      </c>
      <c r="AY278" s="272" t="s">
        <v>157</v>
      </c>
    </row>
    <row r="279" s="2" customFormat="1" ht="24.15" customHeight="1">
      <c r="A279" s="40"/>
      <c r="B279" s="41"/>
      <c r="C279" s="233" t="s">
        <v>312</v>
      </c>
      <c r="D279" s="233" t="s">
        <v>184</v>
      </c>
      <c r="E279" s="234" t="s">
        <v>1378</v>
      </c>
      <c r="F279" s="235" t="s">
        <v>1379</v>
      </c>
      <c r="G279" s="236" t="s">
        <v>694</v>
      </c>
      <c r="H279" s="237">
        <v>6</v>
      </c>
      <c r="I279" s="238"/>
      <c r="J279" s="239">
        <f>ROUND(I279*H279,2)</f>
        <v>0</v>
      </c>
      <c r="K279" s="235" t="s">
        <v>674</v>
      </c>
      <c r="L279" s="46"/>
      <c r="M279" s="240" t="s">
        <v>32</v>
      </c>
      <c r="N279" s="241" t="s">
        <v>46</v>
      </c>
      <c r="O279" s="86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6" t="s">
        <v>94</v>
      </c>
      <c r="AT279" s="226" t="s">
        <v>184</v>
      </c>
      <c r="AU279" s="226" t="s">
        <v>84</v>
      </c>
      <c r="AY279" s="18" t="s">
        <v>157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8" t="s">
        <v>82</v>
      </c>
      <c r="BK279" s="227">
        <f>ROUND(I279*H279,2)</f>
        <v>0</v>
      </c>
      <c r="BL279" s="18" t="s">
        <v>94</v>
      </c>
      <c r="BM279" s="226" t="s">
        <v>1380</v>
      </c>
    </row>
    <row r="280" s="2" customFormat="1">
      <c r="A280" s="40"/>
      <c r="B280" s="41"/>
      <c r="C280" s="42"/>
      <c r="D280" s="249" t="s">
        <v>676</v>
      </c>
      <c r="E280" s="42"/>
      <c r="F280" s="250" t="s">
        <v>1381</v>
      </c>
      <c r="G280" s="42"/>
      <c r="H280" s="42"/>
      <c r="I280" s="230"/>
      <c r="J280" s="42"/>
      <c r="K280" s="42"/>
      <c r="L280" s="46"/>
      <c r="M280" s="231"/>
      <c r="N280" s="232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8" t="s">
        <v>676</v>
      </c>
      <c r="AU280" s="18" t="s">
        <v>84</v>
      </c>
    </row>
    <row r="281" s="13" customFormat="1">
      <c r="A281" s="13"/>
      <c r="B281" s="251"/>
      <c r="C281" s="252"/>
      <c r="D281" s="228" t="s">
        <v>688</v>
      </c>
      <c r="E281" s="253" t="s">
        <v>32</v>
      </c>
      <c r="F281" s="254" t="s">
        <v>183</v>
      </c>
      <c r="G281" s="252"/>
      <c r="H281" s="255">
        <v>6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6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1" t="s">
        <v>688</v>
      </c>
      <c r="AU281" s="261" t="s">
        <v>84</v>
      </c>
      <c r="AV281" s="13" t="s">
        <v>84</v>
      </c>
      <c r="AW281" s="13" t="s">
        <v>37</v>
      </c>
      <c r="AX281" s="13" t="s">
        <v>82</v>
      </c>
      <c r="AY281" s="261" t="s">
        <v>157</v>
      </c>
    </row>
    <row r="282" s="12" customFormat="1" ht="22.8" customHeight="1">
      <c r="A282" s="12"/>
      <c r="B282" s="200"/>
      <c r="C282" s="201"/>
      <c r="D282" s="202" t="s">
        <v>74</v>
      </c>
      <c r="E282" s="242" t="s">
        <v>1382</v>
      </c>
      <c r="F282" s="242" t="s">
        <v>1383</v>
      </c>
      <c r="G282" s="201"/>
      <c r="H282" s="201"/>
      <c r="I282" s="204"/>
      <c r="J282" s="243">
        <f>BK282</f>
        <v>0</v>
      </c>
      <c r="K282" s="201"/>
      <c r="L282" s="206"/>
      <c r="M282" s="207"/>
      <c r="N282" s="208"/>
      <c r="O282" s="208"/>
      <c r="P282" s="209">
        <f>SUM(P283:P284)</f>
        <v>0</v>
      </c>
      <c r="Q282" s="208"/>
      <c r="R282" s="209">
        <f>SUM(R283:R284)</f>
        <v>0</v>
      </c>
      <c r="S282" s="208"/>
      <c r="T282" s="210">
        <f>SUM(T283:T284)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1" t="s">
        <v>82</v>
      </c>
      <c r="AT282" s="212" t="s">
        <v>74</v>
      </c>
      <c r="AU282" s="212" t="s">
        <v>82</v>
      </c>
      <c r="AY282" s="211" t="s">
        <v>157</v>
      </c>
      <c r="BK282" s="213">
        <f>SUM(BK283:BK284)</f>
        <v>0</v>
      </c>
    </row>
    <row r="283" s="2" customFormat="1" ht="37.8" customHeight="1">
      <c r="A283" s="40"/>
      <c r="B283" s="41"/>
      <c r="C283" s="233" t="s">
        <v>316</v>
      </c>
      <c r="D283" s="233" t="s">
        <v>184</v>
      </c>
      <c r="E283" s="234" t="s">
        <v>1384</v>
      </c>
      <c r="F283" s="235" t="s">
        <v>1385</v>
      </c>
      <c r="G283" s="236" t="s">
        <v>694</v>
      </c>
      <c r="H283" s="237">
        <v>61.543999999999997</v>
      </c>
      <c r="I283" s="238"/>
      <c r="J283" s="239">
        <f>ROUND(I283*H283,2)</f>
        <v>0</v>
      </c>
      <c r="K283" s="235" t="s">
        <v>674</v>
      </c>
      <c r="L283" s="46"/>
      <c r="M283" s="240" t="s">
        <v>32</v>
      </c>
      <c r="N283" s="241" t="s">
        <v>46</v>
      </c>
      <c r="O283" s="86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6" t="s">
        <v>94</v>
      </c>
      <c r="AT283" s="226" t="s">
        <v>184</v>
      </c>
      <c r="AU283" s="226" t="s">
        <v>84</v>
      </c>
      <c r="AY283" s="18" t="s">
        <v>157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8" t="s">
        <v>82</v>
      </c>
      <c r="BK283" s="227">
        <f>ROUND(I283*H283,2)</f>
        <v>0</v>
      </c>
      <c r="BL283" s="18" t="s">
        <v>94</v>
      </c>
      <c r="BM283" s="226" t="s">
        <v>1386</v>
      </c>
    </row>
    <row r="284" s="2" customFormat="1">
      <c r="A284" s="40"/>
      <c r="B284" s="41"/>
      <c r="C284" s="42"/>
      <c r="D284" s="249" t="s">
        <v>676</v>
      </c>
      <c r="E284" s="42"/>
      <c r="F284" s="250" t="s">
        <v>1387</v>
      </c>
      <c r="G284" s="42"/>
      <c r="H284" s="42"/>
      <c r="I284" s="230"/>
      <c r="J284" s="42"/>
      <c r="K284" s="42"/>
      <c r="L284" s="46"/>
      <c r="M284" s="231"/>
      <c r="N284" s="232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8" t="s">
        <v>676</v>
      </c>
      <c r="AU284" s="18" t="s">
        <v>84</v>
      </c>
    </row>
    <row r="285" s="12" customFormat="1" ht="25.92" customHeight="1">
      <c r="A285" s="12"/>
      <c r="B285" s="200"/>
      <c r="C285" s="201"/>
      <c r="D285" s="202" t="s">
        <v>74</v>
      </c>
      <c r="E285" s="203" t="s">
        <v>158</v>
      </c>
      <c r="F285" s="203" t="s">
        <v>730</v>
      </c>
      <c r="G285" s="201"/>
      <c r="H285" s="201"/>
      <c r="I285" s="204"/>
      <c r="J285" s="205">
        <f>BK285</f>
        <v>0</v>
      </c>
      <c r="K285" s="201"/>
      <c r="L285" s="206"/>
      <c r="M285" s="207"/>
      <c r="N285" s="208"/>
      <c r="O285" s="208"/>
      <c r="P285" s="209">
        <f>P286</f>
        <v>0</v>
      </c>
      <c r="Q285" s="208"/>
      <c r="R285" s="209">
        <f>R286</f>
        <v>0.012060000000000001</v>
      </c>
      <c r="S285" s="208"/>
      <c r="T285" s="210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1" t="s">
        <v>89</v>
      </c>
      <c r="AT285" s="212" t="s">
        <v>74</v>
      </c>
      <c r="AU285" s="212" t="s">
        <v>75</v>
      </c>
      <c r="AY285" s="211" t="s">
        <v>157</v>
      </c>
      <c r="BK285" s="213">
        <f>BK286</f>
        <v>0</v>
      </c>
    </row>
    <row r="286" s="12" customFormat="1" ht="22.8" customHeight="1">
      <c r="A286" s="12"/>
      <c r="B286" s="200"/>
      <c r="C286" s="201"/>
      <c r="D286" s="202" t="s">
        <v>74</v>
      </c>
      <c r="E286" s="242" t="s">
        <v>731</v>
      </c>
      <c r="F286" s="242" t="s">
        <v>732</v>
      </c>
      <c r="G286" s="201"/>
      <c r="H286" s="201"/>
      <c r="I286" s="204"/>
      <c r="J286" s="243">
        <f>BK286</f>
        <v>0</v>
      </c>
      <c r="K286" s="201"/>
      <c r="L286" s="206"/>
      <c r="M286" s="207"/>
      <c r="N286" s="208"/>
      <c r="O286" s="208"/>
      <c r="P286" s="209">
        <f>SUM(P287:P292)</f>
        <v>0</v>
      </c>
      <c r="Q286" s="208"/>
      <c r="R286" s="209">
        <f>SUM(R287:R292)</f>
        <v>0.012060000000000001</v>
      </c>
      <c r="S286" s="208"/>
      <c r="T286" s="210">
        <f>SUM(T287:T292)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1" t="s">
        <v>89</v>
      </c>
      <c r="AT286" s="212" t="s">
        <v>74</v>
      </c>
      <c r="AU286" s="212" t="s">
        <v>82</v>
      </c>
      <c r="AY286" s="211" t="s">
        <v>157</v>
      </c>
      <c r="BK286" s="213">
        <f>SUM(BK287:BK292)</f>
        <v>0</v>
      </c>
    </row>
    <row r="287" s="2" customFormat="1" ht="24.15" customHeight="1">
      <c r="A287" s="40"/>
      <c r="B287" s="41"/>
      <c r="C287" s="233" t="s">
        <v>349</v>
      </c>
      <c r="D287" s="233" t="s">
        <v>184</v>
      </c>
      <c r="E287" s="234" t="s">
        <v>1388</v>
      </c>
      <c r="F287" s="235" t="s">
        <v>1389</v>
      </c>
      <c r="G287" s="236" t="s">
        <v>939</v>
      </c>
      <c r="H287" s="237">
        <v>20</v>
      </c>
      <c r="I287" s="238"/>
      <c r="J287" s="239">
        <f>ROUND(I287*H287,2)</f>
        <v>0</v>
      </c>
      <c r="K287" s="235" t="s">
        <v>674</v>
      </c>
      <c r="L287" s="46"/>
      <c r="M287" s="240" t="s">
        <v>32</v>
      </c>
      <c r="N287" s="241" t="s">
        <v>46</v>
      </c>
      <c r="O287" s="86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6" t="s">
        <v>187</v>
      </c>
      <c r="AT287" s="226" t="s">
        <v>184</v>
      </c>
      <c r="AU287" s="226" t="s">
        <v>84</v>
      </c>
      <c r="AY287" s="18" t="s">
        <v>157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8" t="s">
        <v>82</v>
      </c>
      <c r="BK287" s="227">
        <f>ROUND(I287*H287,2)</f>
        <v>0</v>
      </c>
      <c r="BL287" s="18" t="s">
        <v>187</v>
      </c>
      <c r="BM287" s="226" t="s">
        <v>1390</v>
      </c>
    </row>
    <row r="288" s="2" customFormat="1">
      <c r="A288" s="40"/>
      <c r="B288" s="41"/>
      <c r="C288" s="42"/>
      <c r="D288" s="249" t="s">
        <v>676</v>
      </c>
      <c r="E288" s="42"/>
      <c r="F288" s="250" t="s">
        <v>1391</v>
      </c>
      <c r="G288" s="42"/>
      <c r="H288" s="42"/>
      <c r="I288" s="230"/>
      <c r="J288" s="42"/>
      <c r="K288" s="42"/>
      <c r="L288" s="46"/>
      <c r="M288" s="231"/>
      <c r="N288" s="232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8" t="s">
        <v>676</v>
      </c>
      <c r="AU288" s="18" t="s">
        <v>84</v>
      </c>
    </row>
    <row r="289" s="13" customFormat="1">
      <c r="A289" s="13"/>
      <c r="B289" s="251"/>
      <c r="C289" s="252"/>
      <c r="D289" s="228" t="s">
        <v>688</v>
      </c>
      <c r="E289" s="253" t="s">
        <v>32</v>
      </c>
      <c r="F289" s="254" t="s">
        <v>240</v>
      </c>
      <c r="G289" s="252"/>
      <c r="H289" s="255">
        <v>20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1" t="s">
        <v>688</v>
      </c>
      <c r="AU289" s="261" t="s">
        <v>84</v>
      </c>
      <c r="AV289" s="13" t="s">
        <v>84</v>
      </c>
      <c r="AW289" s="13" t="s">
        <v>37</v>
      </c>
      <c r="AX289" s="13" t="s">
        <v>82</v>
      </c>
      <c r="AY289" s="261" t="s">
        <v>157</v>
      </c>
    </row>
    <row r="290" s="2" customFormat="1" ht="16.5" customHeight="1">
      <c r="A290" s="40"/>
      <c r="B290" s="41"/>
      <c r="C290" s="214" t="s">
        <v>353</v>
      </c>
      <c r="D290" s="214" t="s">
        <v>158</v>
      </c>
      <c r="E290" s="215" t="s">
        <v>1392</v>
      </c>
      <c r="F290" s="216" t="s">
        <v>1393</v>
      </c>
      <c r="G290" s="217" t="s">
        <v>1288</v>
      </c>
      <c r="H290" s="218">
        <v>10.5</v>
      </c>
      <c r="I290" s="219"/>
      <c r="J290" s="220">
        <f>ROUND(I290*H290,2)</f>
        <v>0</v>
      </c>
      <c r="K290" s="216" t="s">
        <v>674</v>
      </c>
      <c r="L290" s="221"/>
      <c r="M290" s="222" t="s">
        <v>32</v>
      </c>
      <c r="N290" s="223" t="s">
        <v>46</v>
      </c>
      <c r="O290" s="86"/>
      <c r="P290" s="224">
        <f>O290*H290</f>
        <v>0</v>
      </c>
      <c r="Q290" s="224">
        <v>0.001</v>
      </c>
      <c r="R290" s="224">
        <f>Q290*H290</f>
        <v>0.010500000000000001</v>
      </c>
      <c r="S290" s="224">
        <v>0</v>
      </c>
      <c r="T290" s="225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6" t="s">
        <v>162</v>
      </c>
      <c r="AT290" s="226" t="s">
        <v>158</v>
      </c>
      <c r="AU290" s="226" t="s">
        <v>84</v>
      </c>
      <c r="AY290" s="18" t="s">
        <v>157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8" t="s">
        <v>82</v>
      </c>
      <c r="BK290" s="227">
        <f>ROUND(I290*H290,2)</f>
        <v>0</v>
      </c>
      <c r="BL290" s="18" t="s">
        <v>162</v>
      </c>
      <c r="BM290" s="226" t="s">
        <v>1394</v>
      </c>
    </row>
    <row r="291" s="13" customFormat="1">
      <c r="A291" s="13"/>
      <c r="B291" s="251"/>
      <c r="C291" s="252"/>
      <c r="D291" s="228" t="s">
        <v>688</v>
      </c>
      <c r="E291" s="253" t="s">
        <v>32</v>
      </c>
      <c r="F291" s="254" t="s">
        <v>1395</v>
      </c>
      <c r="G291" s="252"/>
      <c r="H291" s="255">
        <v>10.5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1" t="s">
        <v>688</v>
      </c>
      <c r="AU291" s="261" t="s">
        <v>84</v>
      </c>
      <c r="AV291" s="13" t="s">
        <v>84</v>
      </c>
      <c r="AW291" s="13" t="s">
        <v>37</v>
      </c>
      <c r="AX291" s="13" t="s">
        <v>82</v>
      </c>
      <c r="AY291" s="261" t="s">
        <v>157</v>
      </c>
    </row>
    <row r="292" s="2" customFormat="1" ht="16.5" customHeight="1">
      <c r="A292" s="40"/>
      <c r="B292" s="41"/>
      <c r="C292" s="214" t="s">
        <v>357</v>
      </c>
      <c r="D292" s="214" t="s">
        <v>158</v>
      </c>
      <c r="E292" s="215" t="s">
        <v>1396</v>
      </c>
      <c r="F292" s="216" t="s">
        <v>1397</v>
      </c>
      <c r="G292" s="217" t="s">
        <v>161</v>
      </c>
      <c r="H292" s="218">
        <v>6</v>
      </c>
      <c r="I292" s="219"/>
      <c r="J292" s="220">
        <f>ROUND(I292*H292,2)</f>
        <v>0</v>
      </c>
      <c r="K292" s="216" t="s">
        <v>674</v>
      </c>
      <c r="L292" s="221"/>
      <c r="M292" s="244" t="s">
        <v>32</v>
      </c>
      <c r="N292" s="245" t="s">
        <v>46</v>
      </c>
      <c r="O292" s="246"/>
      <c r="P292" s="247">
        <f>O292*H292</f>
        <v>0</v>
      </c>
      <c r="Q292" s="247">
        <v>0.00025999999999999998</v>
      </c>
      <c r="R292" s="247">
        <f>Q292*H292</f>
        <v>0.0015599999999999998</v>
      </c>
      <c r="S292" s="247">
        <v>0</v>
      </c>
      <c r="T292" s="248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6" t="s">
        <v>162</v>
      </c>
      <c r="AT292" s="226" t="s">
        <v>158</v>
      </c>
      <c r="AU292" s="226" t="s">
        <v>84</v>
      </c>
      <c r="AY292" s="18" t="s">
        <v>157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8" t="s">
        <v>82</v>
      </c>
      <c r="BK292" s="227">
        <f>ROUND(I292*H292,2)</f>
        <v>0</v>
      </c>
      <c r="BL292" s="18" t="s">
        <v>162</v>
      </c>
      <c r="BM292" s="226" t="s">
        <v>1398</v>
      </c>
    </row>
    <row r="293" s="2" customFormat="1" ht="6.96" customHeight="1">
      <c r="A293" s="40"/>
      <c r="B293" s="61"/>
      <c r="C293" s="62"/>
      <c r="D293" s="62"/>
      <c r="E293" s="62"/>
      <c r="F293" s="62"/>
      <c r="G293" s="62"/>
      <c r="H293" s="62"/>
      <c r="I293" s="62"/>
      <c r="J293" s="62"/>
      <c r="K293" s="62"/>
      <c r="L293" s="46"/>
      <c r="M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</row>
  </sheetData>
  <sheetProtection sheet="1" autoFilter="0" formatColumns="0" formatRows="0" objects="1" scenarios="1" spinCount="100000" saltValue="az/vOpysURDsvFG3At8ZpzVRPfHGnME7ksAmhC9OgTZg2qSKBsmq3ddR7SuJG97z5ILCun9WaYjPJFnoiXL9fg==" hashValue="33gMkJg/imRpV5mljIDvRSBF9TrZIDcSRb9xntWanItBvFLoX6g/EGFIbUMbBmXGAUTYm2qq6d8byQVwOm84yQ==" algorithmName="SHA-512" password="CC35"/>
  <autoFilter ref="C95:K2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0" r:id="rId1" display="https://podminky.urs.cz/item/CS_URS_2022_02/111111104"/>
    <hyperlink ref="F103" r:id="rId2" display="https://podminky.urs.cz/item/CS_URS_2022_02/111211101"/>
    <hyperlink ref="F106" r:id="rId3" display="https://podminky.urs.cz/item/CS_URS_2022_02/111211231"/>
    <hyperlink ref="F108" r:id="rId4" display="https://podminky.urs.cz/item/CS_URS_2022_02/112101102"/>
    <hyperlink ref="F110" r:id="rId5" display="https://podminky.urs.cz/item/CS_URS_2022_02/112251101"/>
    <hyperlink ref="F112" r:id="rId6" display="https://podminky.urs.cz/item/CS_URS_2022_02/112251221"/>
    <hyperlink ref="F117" r:id="rId7" display="https://podminky.urs.cz/item/CS_URS_2022_02/122311101"/>
    <hyperlink ref="F122" r:id="rId8" display="https://podminky.urs.cz/item/CS_URS_2022_02/122911121"/>
    <hyperlink ref="F127" r:id="rId9" display="https://podminky.urs.cz/item/CS_URS_2022_02/131313701"/>
    <hyperlink ref="F136" r:id="rId10" display="https://podminky.urs.cz/item/CS_URS_2022_02/132312131"/>
    <hyperlink ref="F141" r:id="rId11" display="https://podminky.urs.cz/item/CS_URS_2022_02/162211321"/>
    <hyperlink ref="F146" r:id="rId12" display="https://podminky.urs.cz/item/CS_URS_2022_02/162211329"/>
    <hyperlink ref="F151" r:id="rId13" display="https://podminky.urs.cz/item/CS_URS_2022_02/162751117"/>
    <hyperlink ref="F162" r:id="rId14" display="https://podminky.urs.cz/item/CS_URS_2022_02/162751119"/>
    <hyperlink ref="F167" r:id="rId15" display="https://podminky.urs.cz/item/CS_URS_2022_02/167111122"/>
    <hyperlink ref="F170" r:id="rId16" display="https://podminky.urs.cz/item/CS_URS_2022_02/171201221"/>
    <hyperlink ref="F174" r:id="rId17" display="https://podminky.urs.cz/item/CS_URS_2022_02/171251201"/>
    <hyperlink ref="F177" r:id="rId18" display="https://podminky.urs.cz/item/CS_URS_2022_02/174111101"/>
    <hyperlink ref="F182" r:id="rId19" display="https://podminky.urs.cz/item/CS_URS_2022_02/174111109"/>
    <hyperlink ref="F186" r:id="rId20" display="https://podminky.urs.cz/item/CS_URS_2022_02/174211205"/>
    <hyperlink ref="F191" r:id="rId21" display="https://podminky.urs.cz/item/CS_URS_2022_02/181951112"/>
    <hyperlink ref="F198" r:id="rId22" display="https://podminky.urs.cz/item/CS_URS_2022_02/767163121"/>
    <hyperlink ref="F208" r:id="rId23" display="https://podminky.urs.cz/item/CS_URS_2022_02/998767101"/>
    <hyperlink ref="F210" r:id="rId24" display="https://podminky.urs.cz/item/CS_URS_2022_02/998767181"/>
    <hyperlink ref="F212" r:id="rId25" display="https://podminky.urs.cz/item/CS_URS_2022_02/998767194"/>
    <hyperlink ref="F214" r:id="rId26" display="https://podminky.urs.cz/item/CS_URS_2022_02/998767199"/>
    <hyperlink ref="F220" r:id="rId27" display="https://podminky.urs.cz/item/CS_URS_2022_02/213141111"/>
    <hyperlink ref="F226" r:id="rId28" display="https://podminky.urs.cz/item/CS_URS_2022_02/271532212"/>
    <hyperlink ref="F230" r:id="rId29" display="https://podminky.urs.cz/item/CS_URS_2022_02/275313511"/>
    <hyperlink ref="F235" r:id="rId30" display="https://podminky.urs.cz/item/CS_URS_2022_02/561031111"/>
    <hyperlink ref="F242" r:id="rId31" display="https://podminky.urs.cz/item/CS_URS_2022_02/564661011"/>
    <hyperlink ref="F246" r:id="rId32" display="https://podminky.urs.cz/item/CS_URS_2022_02/564750111"/>
    <hyperlink ref="F251" r:id="rId33" display="https://podminky.urs.cz/item/CS_URS_2022_02/564760001"/>
    <hyperlink ref="F254" r:id="rId34" display="https://podminky.urs.cz/item/CS_URS_2022_02/596811311"/>
    <hyperlink ref="F261" r:id="rId35" display="https://podminky.urs.cz/item/CS_URS_2022_02/916231113"/>
    <hyperlink ref="F267" r:id="rId36" display="https://podminky.urs.cz/item/CS_URS_2022_02/961044111"/>
    <hyperlink ref="F273" r:id="rId37" display="https://podminky.urs.cz/item/CS_URS_2022_02/997002511"/>
    <hyperlink ref="F275" r:id="rId38" display="https://podminky.urs.cz/item/CS_URS_2022_02/997002519"/>
    <hyperlink ref="F280" r:id="rId39" display="https://podminky.urs.cz/item/CS_URS_2022_02/997013601"/>
    <hyperlink ref="F284" r:id="rId40" display="https://podminky.urs.cz/item/CS_URS_2022_02/998012021"/>
    <hyperlink ref="F288" r:id="rId41" display="https://podminky.urs.cz/item/CS_URS_2022_02/210220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Švejda Martin, Ing.</dc:creator>
  <cp:lastModifiedBy>Švejda Martin, Ing.</cp:lastModifiedBy>
  <dcterms:created xsi:type="dcterms:W3CDTF">2022-10-03T05:20:02Z</dcterms:created>
  <dcterms:modified xsi:type="dcterms:W3CDTF">2022-10-03T05:20:17Z</dcterms:modified>
</cp:coreProperties>
</file>